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'PC-Version'!$A$1:$BD$150</definedName>
  </definedNames>
  <calcPr fullCalcOnLoad="1"/>
</workbook>
</file>

<file path=xl/sharedStrings.xml><?xml version="1.0" encoding="utf-8"?>
<sst xmlns="http://schemas.openxmlformats.org/spreadsheetml/2006/main" count="387" uniqueCount="111">
  <si>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</si>
  <si>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</si>
  <si>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</si>
  <si>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</si>
  <si>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</si>
  <si>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</si>
  <si>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</si>
  <si>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</si>
  <si>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</si>
  <si>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</si>
  <si>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</si>
  <si>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</si>
  <si>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</si>
  <si>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</si>
  <si>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</si>
  <si>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</si>
  <si>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</si>
  <si>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</si>
  <si>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</si>
  <si>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</si>
  <si>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</si>
  <si>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</si>
  <si>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</si>
  <si>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</si>
  <si>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</si>
  <si>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</si>
  <si>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</si>
  <si>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</si>
  <si>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</si>
  <si>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</si>
  <si>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</si>
  <si>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</si>
  <si>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Sonntag</t>
  </si>
  <si>
    <t>LOGO</t>
  </si>
  <si>
    <t>Spiel um Platz 3</t>
  </si>
  <si>
    <t>Finale</t>
  </si>
  <si>
    <t>Bester Gruppen Erster</t>
  </si>
  <si>
    <t>Bester Gruppen Zweiter</t>
  </si>
  <si>
    <t>Zweitbester Gruppen Erster</t>
  </si>
  <si>
    <t>Drittbester Gruppen Erster</t>
  </si>
  <si>
    <t>Verlierer Spiel 19</t>
  </si>
  <si>
    <t>Verlierer Spiel 20</t>
  </si>
  <si>
    <t>Sieger Spiel 19</t>
  </si>
  <si>
    <t>Sieger Spiel 20</t>
  </si>
  <si>
    <t>Grp. 1.</t>
  </si>
  <si>
    <t>Grp. 2.</t>
  </si>
  <si>
    <t>5.</t>
  </si>
  <si>
    <t>6.</t>
  </si>
  <si>
    <t>7.</t>
  </si>
  <si>
    <t>8.</t>
  </si>
  <si>
    <t>9.</t>
  </si>
  <si>
    <t>10.</t>
  </si>
  <si>
    <t>11.</t>
  </si>
  <si>
    <t>12.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</si>
  <si>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</si>
  <si>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</si>
  <si>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</si>
  <si>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</si>
  <si>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</si>
  <si>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</si>
  <si>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</si>
  <si>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Drittbester Gruppen Zweiter</t>
  </si>
  <si>
    <t>Zweitbester Gruppen Zweiter</t>
  </si>
  <si>
    <t>Grp. 4.</t>
  </si>
  <si>
    <t>Drittbester Gruppen Vierter</t>
  </si>
  <si>
    <t>Zweitbester Gruppen Vierter</t>
  </si>
  <si>
    <t>Drittbester Gruppen Dritter</t>
  </si>
  <si>
    <t>1. kleines Halbfinale (Platz 5 - 8)</t>
  </si>
  <si>
    <t>2. kleines Halbfinale (Platz 5 - 8)</t>
  </si>
  <si>
    <t>1. Halbfinale Trostrunde (Platz 9 - 12)</t>
  </si>
  <si>
    <t>2. Halbfinale Trostrunde (Platz 9 - 12)</t>
  </si>
  <si>
    <t>Verlierer Spiel 21</t>
  </si>
  <si>
    <t>Verlierer Spiel 22</t>
  </si>
  <si>
    <t>1. Halbfinale (Platz 1 - 4)</t>
  </si>
  <si>
    <t>2. Halbfinale (Platz 1 - 4)</t>
  </si>
  <si>
    <t>Sieger Spiel 21</t>
  </si>
  <si>
    <t>Sieger Spiel 22</t>
  </si>
  <si>
    <t xml:space="preserve">Spiel um Platz 11 </t>
  </si>
  <si>
    <t>Spiel um Platz 9</t>
  </si>
  <si>
    <t>Spiel um Platz 7</t>
  </si>
  <si>
    <t>Spiel um Platz 5</t>
  </si>
  <si>
    <t>Verlierer Spiel 23</t>
  </si>
  <si>
    <t>Verlierer Spiel 24</t>
  </si>
  <si>
    <t>Sieger Spiel 23</t>
  </si>
  <si>
    <t>Sieger Spiel 24</t>
  </si>
  <si>
    <t>Bester Gruppen Vierter</t>
  </si>
  <si>
    <t>Verlierer Spiel 25</t>
  </si>
  <si>
    <t>Verlierer Spiel 26</t>
  </si>
  <si>
    <t>Sieger Spiel 25</t>
  </si>
  <si>
    <t>Sieger Spiel 26</t>
  </si>
  <si>
    <t>Verlierer Spiel 27</t>
  </si>
  <si>
    <t>Verlierer Spiel 28</t>
  </si>
  <si>
    <t>Sieger Spiel 27</t>
  </si>
  <si>
    <t>Sieger Spiel 28</t>
  </si>
  <si>
    <t>IV. Endrunde</t>
  </si>
  <si>
    <t>V. Platzierungen</t>
  </si>
  <si>
    <t>SG Preußen Gladbeck 1910</t>
  </si>
  <si>
    <t>Fußball Hallenturnier für E2 - Junioren (Jahrgang 2002/03)</t>
  </si>
  <si>
    <t>Artur-Schirrmacher-Sporthalle, 45964 Gadbeck, Konrad-Adenauer-Allee 1</t>
  </si>
  <si>
    <t>SG Preußen Gladbeck III</t>
  </si>
  <si>
    <t>SG Preußen Gladbeck II</t>
  </si>
  <si>
    <t>BV Rentfort II</t>
  </si>
  <si>
    <t>Alemannia Gladbeck II</t>
  </si>
  <si>
    <t>Rot-Weiß Bismarck II</t>
  </si>
  <si>
    <t>Vogelheimer SV</t>
  </si>
  <si>
    <t>SW Gelsenkirchen-Süd II</t>
  </si>
  <si>
    <t>VfB Kirchhellen II</t>
  </si>
  <si>
    <t>SV Dorsten-Hardt II</t>
  </si>
  <si>
    <t>Eintracht Erle II</t>
  </si>
  <si>
    <t>SuS Beckhausen II</t>
  </si>
  <si>
    <t>Batenbrocker Ruhrpott Kicker II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</si>
</sst>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28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sz val="18"/>
      <name val="Cambria"/>
      <family val="1"/>
    </font>
    <font>
      <sz val="18"/>
      <color indexed="9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9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0"/>
      <color indexed="9"/>
      <name val="Cambria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sz val="22"/>
      <name val="Cambria"/>
      <family val="1"/>
    </font>
    <font>
      <b/>
      <sz val="9"/>
      <color indexed="9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5" fillId="0" borderId="0" xfId="0" applyFont="1" applyFill="1" applyBorder="1" applyAlignment="1" applyProtection="1">
      <alignment horizontal="centerContinuous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readingOrder="2"/>
    </xf>
    <xf numFmtId="176" fontId="15" fillId="0" borderId="0" xfId="0" applyNumberFormat="1" applyFont="1" applyFill="1" applyBorder="1" applyAlignment="1">
      <alignment horizontal="center" vertical="justify" readingOrder="1"/>
    </xf>
    <xf numFmtId="0" fontId="4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174" fontId="4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20" fillId="0" borderId="13" xfId="0" applyFont="1" applyBorder="1" applyAlignment="1" applyProtection="1">
      <alignment horizontal="left" vertical="center"/>
      <protection hidden="1"/>
    </xf>
    <xf numFmtId="0" fontId="20" fillId="0" borderId="24" xfId="0" applyFont="1" applyBorder="1" applyAlignment="1" applyProtection="1">
      <alignment horizontal="left" vertical="center"/>
      <protection hidden="1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12" xfId="0" applyFont="1" applyBorder="1" applyAlignment="1" applyProtection="1">
      <alignment horizontal="left" vertical="center"/>
      <protection hidden="1"/>
    </xf>
    <xf numFmtId="0" fontId="20" fillId="0" borderId="27" xfId="0" applyFont="1" applyBorder="1" applyAlignment="1" applyProtection="1">
      <alignment horizontal="left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13" fillId="35" borderId="2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5" fontId="9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174" fontId="4" fillId="0" borderId="18" xfId="0" applyNumberFormat="1" applyFont="1" applyFill="1" applyBorder="1" applyAlignment="1">
      <alignment horizontal="center" vertical="center"/>
    </xf>
    <xf numFmtId="174" fontId="4" fillId="0" borderId="15" xfId="0" applyNumberFormat="1" applyFont="1" applyFill="1" applyBorder="1" applyAlignment="1">
      <alignment horizontal="center" vertical="center"/>
    </xf>
    <xf numFmtId="174" fontId="4" fillId="0" borderId="20" xfId="0" applyNumberFormat="1" applyFont="1" applyFill="1" applyBorder="1" applyAlignment="1">
      <alignment horizontal="center" vertical="center"/>
    </xf>
    <xf numFmtId="174" fontId="4" fillId="0" borderId="19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center"/>
    </xf>
    <xf numFmtId="174" fontId="4" fillId="0" borderId="21" xfId="0" applyNumberFormat="1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/>
    </xf>
    <xf numFmtId="0" fontId="4" fillId="0" borderId="23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20" fillId="0" borderId="20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shrinkToFit="1"/>
    </xf>
    <xf numFmtId="0" fontId="8" fillId="0" borderId="0" xfId="0" applyFont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7" borderId="29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shrinkToFit="1"/>
    </xf>
    <xf numFmtId="0" fontId="13" fillId="37" borderId="29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0" fontId="4" fillId="0" borderId="47" xfId="0" applyNumberFormat="1" applyFont="1" applyFill="1" applyBorder="1" applyAlignment="1">
      <alignment horizontal="center" vertical="center"/>
    </xf>
    <xf numFmtId="20" fontId="4" fillId="0" borderId="4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5" xfId="0" applyFont="1" applyFill="1" applyBorder="1" applyAlignment="1">
      <alignment horizontal="left" vertical="center" shrinkToFit="1"/>
    </xf>
    <xf numFmtId="0" fontId="13" fillId="37" borderId="50" xfId="0" applyFont="1" applyFill="1" applyBorder="1" applyAlignment="1">
      <alignment horizontal="center" vertical="center"/>
    </xf>
    <xf numFmtId="0" fontId="13" fillId="37" borderId="51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20" fontId="4" fillId="0" borderId="34" xfId="0" applyNumberFormat="1" applyFont="1" applyFill="1" applyBorder="1" applyAlignment="1">
      <alignment horizontal="center" vertical="center"/>
    </xf>
    <xf numFmtId="20" fontId="4" fillId="0" borderId="45" xfId="0" applyNumberFormat="1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vertical="center"/>
    </xf>
    <xf numFmtId="0" fontId="13" fillId="37" borderId="17" xfId="0" applyFont="1" applyFill="1" applyBorder="1" applyAlignment="1">
      <alignment vertical="center"/>
    </xf>
    <xf numFmtId="0" fontId="4" fillId="0" borderId="5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59</xdr:row>
      <xdr:rowOff>28575</xdr:rowOff>
    </xdr:from>
    <xdr:to>
      <xdr:col>54</xdr:col>
      <xdr:colOff>28575</xdr:colOff>
      <xdr:row>61</xdr:row>
      <xdr:rowOff>28575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266825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0</xdr:colOff>
      <xdr:row>1</xdr:row>
      <xdr:rowOff>0</xdr:rowOff>
    </xdr:from>
    <xdr:to>
      <xdr:col>55</xdr:col>
      <xdr:colOff>19050</xdr:colOff>
      <xdr:row>7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95250"/>
          <a:ext cx="1390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K150"/>
  <sheetViews>
    <sheetView showGridLines="0" tabSelected="1" zoomScale="112" zoomScaleNormal="112" zoomScalePageLayoutView="0" workbookViewId="0" topLeftCell="A16">
      <selection activeCell="BY41" sqref="BY41"/>
    </sheetView>
  </sheetViews>
  <sheetFormatPr defaultColWidth="1.7109375" defaultRowHeight="12.75"/>
  <cols>
    <col min="1" max="56" width="1.7109375" style="1" customWidth="1"/>
    <col min="57" max="57" width="2.7109375" style="2" bestFit="1" customWidth="1"/>
    <col min="58" max="58" width="2.8515625" style="2" hidden="1" customWidth="1"/>
    <col min="59" max="59" width="2.140625" style="2" hidden="1" customWidth="1"/>
    <col min="60" max="60" width="2.8515625" style="2" hidden="1" customWidth="1"/>
    <col min="61" max="72" width="1.7109375" style="2" hidden="1" customWidth="1"/>
    <col min="73" max="73" width="1.7109375" style="2" customWidth="1"/>
    <col min="74" max="74" width="2.8515625" style="3" bestFit="1" customWidth="1"/>
    <col min="75" max="75" width="1.7109375" style="3" customWidth="1"/>
    <col min="76" max="76" width="1.7109375" style="2" customWidth="1"/>
    <col min="77" max="77" width="12.28125" style="2" bestFit="1" customWidth="1"/>
    <col min="78" max="78" width="5.00390625" style="2" bestFit="1" customWidth="1"/>
    <col min="79" max="79" width="2.8515625" style="2" bestFit="1" customWidth="1"/>
    <col min="80" max="80" width="2.00390625" style="2" bestFit="1" customWidth="1"/>
    <col min="81" max="81" width="2.8515625" style="4" bestFit="1" customWidth="1"/>
    <col min="82" max="82" width="5.57421875" style="4" bestFit="1" customWidth="1"/>
    <col min="83" max="84" width="1.7109375" style="4" customWidth="1"/>
    <col min="85" max="97" width="1.7109375" style="5" customWidth="1"/>
    <col min="98" max="99" width="1.7109375" style="1" customWidth="1"/>
    <col min="100" max="16384" width="1.7109375" style="1" customWidth="1"/>
  </cols>
  <sheetData>
    <row r="1" spans="43: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ht="33" customHeight="1">
      <c r="A2" s="180" t="s">
        <v>96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</row>
    <row r="3" spans="1:97" s="6" customFormat="1" ht="27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7"/>
      <c r="AR3" s="7"/>
      <c r="AS3" s="7"/>
      <c r="AT3" s="7" t="s">
        <v>33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  <c r="BW3" s="9"/>
      <c r="BX3" s="8"/>
      <c r="BY3" s="8"/>
      <c r="BZ3" s="8"/>
      <c r="CA3" s="8"/>
      <c r="CB3" s="8"/>
      <c r="CC3" s="10"/>
      <c r="CD3" s="10"/>
      <c r="CE3" s="10"/>
      <c r="CF3" s="10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1:97" s="12" customFormat="1" ht="18">
      <c r="A4" s="172" t="s">
        <v>97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5"/>
      <c r="BW4" s="15"/>
      <c r="BX4" s="14"/>
      <c r="BY4" s="14"/>
      <c r="BZ4" s="14"/>
      <c r="CA4" s="14"/>
      <c r="CB4" s="14"/>
      <c r="CC4" s="16"/>
      <c r="CD4" s="16"/>
      <c r="CE4" s="16"/>
      <c r="CF4" s="16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</row>
    <row r="5" spans="43:97" s="12" customFormat="1" ht="6" customHeight="1"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5"/>
      <c r="BW5" s="15"/>
      <c r="BX5" s="14"/>
      <c r="BY5" s="14"/>
      <c r="BZ5" s="14"/>
      <c r="CA5" s="14"/>
      <c r="CB5" s="14"/>
      <c r="CC5" s="16"/>
      <c r="CD5" s="16"/>
      <c r="CE5" s="16"/>
      <c r="CF5" s="16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</row>
    <row r="6" spans="12:97" s="12" customFormat="1" ht="15.75">
      <c r="L6" s="18" t="s">
        <v>0</v>
      </c>
      <c r="M6" s="184" t="s">
        <v>32</v>
      </c>
      <c r="N6" s="184"/>
      <c r="O6" s="184"/>
      <c r="P6" s="184"/>
      <c r="Q6" s="184"/>
      <c r="R6" s="184"/>
      <c r="S6" s="184"/>
      <c r="T6" s="184"/>
      <c r="U6" s="12" t="s">
        <v>1</v>
      </c>
      <c r="Y6" s="185">
        <v>41357</v>
      </c>
      <c r="Z6" s="185"/>
      <c r="AA6" s="185"/>
      <c r="AB6" s="185"/>
      <c r="AC6" s="185"/>
      <c r="AD6" s="185"/>
      <c r="AE6" s="185"/>
      <c r="AF6" s="18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5"/>
      <c r="BW6" s="15"/>
      <c r="BX6" s="14"/>
      <c r="BY6" s="14"/>
      <c r="BZ6" s="14"/>
      <c r="CA6" s="14"/>
      <c r="CB6" s="14"/>
      <c r="CC6" s="16"/>
      <c r="CD6" s="16"/>
      <c r="CE6" s="16"/>
      <c r="CF6" s="16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43:97" s="12" customFormat="1" ht="6" customHeight="1"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5"/>
      <c r="BW7" s="15"/>
      <c r="BX7" s="14"/>
      <c r="BY7" s="14"/>
      <c r="BZ7" s="14"/>
      <c r="CA7" s="14"/>
      <c r="CB7" s="14"/>
      <c r="CC7" s="16"/>
      <c r="CD7" s="16"/>
      <c r="CE7" s="16"/>
      <c r="CF7" s="16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</row>
    <row r="8" spans="2:97" s="12" customFormat="1" ht="15.75">
      <c r="B8" s="174" t="s">
        <v>98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5"/>
      <c r="BW8" s="15"/>
      <c r="BX8" s="14"/>
      <c r="BY8" s="14"/>
      <c r="BZ8" s="14"/>
      <c r="CA8" s="14"/>
      <c r="CB8" s="14"/>
      <c r="CC8" s="16"/>
      <c r="CD8" s="16"/>
      <c r="CE8" s="16"/>
      <c r="CF8" s="16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</row>
    <row r="9" spans="43:97" s="12" customFormat="1" ht="6" customHeight="1"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5"/>
      <c r="BW9" s="15"/>
      <c r="BX9" s="14"/>
      <c r="BY9" s="14"/>
      <c r="BZ9" s="14"/>
      <c r="CA9" s="14"/>
      <c r="CB9" s="14"/>
      <c r="CC9" s="16"/>
      <c r="CD9" s="16"/>
      <c r="CE9" s="16"/>
      <c r="CF9" s="16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</row>
    <row r="10" spans="7:97" s="12" customFormat="1" ht="15.75">
      <c r="G10" s="19" t="s">
        <v>2</v>
      </c>
      <c r="H10" s="116">
        <v>0.4166666666666667</v>
      </c>
      <c r="I10" s="116"/>
      <c r="J10" s="116"/>
      <c r="K10" s="116"/>
      <c r="L10" s="116"/>
      <c r="M10" s="1" t="s">
        <v>3</v>
      </c>
      <c r="T10" s="19" t="s">
        <v>4</v>
      </c>
      <c r="U10" s="128">
        <v>1</v>
      </c>
      <c r="V10" s="128"/>
      <c r="W10" s="20" t="s">
        <v>29</v>
      </c>
      <c r="X10" s="129">
        <v>0.006944444444444444</v>
      </c>
      <c r="Y10" s="129"/>
      <c r="Z10" s="129"/>
      <c r="AA10" s="129"/>
      <c r="AB10" s="129"/>
      <c r="AC10" s="1" t="s">
        <v>5</v>
      </c>
      <c r="AK10" s="19" t="s">
        <v>6</v>
      </c>
      <c r="AL10" s="129">
        <v>0.001388888888888889</v>
      </c>
      <c r="AM10" s="129"/>
      <c r="AN10" s="129"/>
      <c r="AO10" s="129"/>
      <c r="AP10" s="129"/>
      <c r="AQ10" s="1" t="s">
        <v>5</v>
      </c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5"/>
      <c r="BW10" s="15"/>
      <c r="BX10" s="14"/>
      <c r="BY10" s="14"/>
      <c r="BZ10" s="14"/>
      <c r="CA10" s="14"/>
      <c r="CB10" s="14"/>
      <c r="CC10" s="16"/>
      <c r="CD10" s="16"/>
      <c r="CE10" s="16"/>
      <c r="CF10" s="16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</row>
    <row r="11" ht="9" customHeight="1"/>
    <row r="12" ht="6" customHeight="1"/>
    <row r="13" ht="12.75">
      <c r="B13" s="21" t="s">
        <v>7</v>
      </c>
    </row>
    <row r="14" ht="6" customHeight="1" thickBot="1"/>
    <row r="15" spans="2:55" ht="16.5" thickBot="1">
      <c r="B15" s="181" t="s">
        <v>12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/>
      <c r="AE15" s="181" t="s">
        <v>13</v>
      </c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3"/>
    </row>
    <row r="16" spans="2:55" ht="15.75">
      <c r="B16" s="166" t="s">
        <v>8</v>
      </c>
      <c r="C16" s="167"/>
      <c r="D16" s="173" t="s">
        <v>99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203"/>
      <c r="Z16" s="204"/>
      <c r="AE16" s="166" t="s">
        <v>8</v>
      </c>
      <c r="AF16" s="167"/>
      <c r="AG16" s="173" t="s">
        <v>101</v>
      </c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203"/>
      <c r="BC16" s="204"/>
    </row>
    <row r="17" spans="2:55" ht="15.75">
      <c r="B17" s="166" t="s">
        <v>9</v>
      </c>
      <c r="C17" s="167"/>
      <c r="D17" s="173" t="s">
        <v>102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203"/>
      <c r="Z17" s="204"/>
      <c r="AE17" s="166" t="s">
        <v>9</v>
      </c>
      <c r="AF17" s="167"/>
      <c r="AG17" s="173" t="s">
        <v>105</v>
      </c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203"/>
      <c r="BC17" s="204"/>
    </row>
    <row r="18" spans="2:55" ht="15.75">
      <c r="B18" s="166" t="s">
        <v>10</v>
      </c>
      <c r="C18" s="167"/>
      <c r="D18" s="173" t="s">
        <v>103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203"/>
      <c r="Z18" s="204"/>
      <c r="AE18" s="166" t="s">
        <v>10</v>
      </c>
      <c r="AF18" s="167"/>
      <c r="AG18" s="173" t="s">
        <v>106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203"/>
      <c r="BC18" s="204"/>
    </row>
    <row r="19" spans="2:55" ht="16.5" thickBot="1">
      <c r="B19" s="164" t="s">
        <v>11</v>
      </c>
      <c r="C19" s="165"/>
      <c r="D19" s="192" t="s">
        <v>104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205"/>
      <c r="Z19" s="206"/>
      <c r="AE19" s="164" t="s">
        <v>11</v>
      </c>
      <c r="AF19" s="165"/>
      <c r="AG19" s="192" t="s">
        <v>107</v>
      </c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205"/>
      <c r="BC19" s="206"/>
    </row>
    <row r="20" spans="57:80" ht="6" customHeight="1" thickBot="1"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4"/>
      <c r="BY20" s="4"/>
      <c r="BZ20" s="4"/>
      <c r="CA20" s="4"/>
      <c r="CB20" s="4"/>
    </row>
    <row r="21" spans="16:80" ht="16.5" thickBot="1">
      <c r="P21" s="181" t="s">
        <v>30</v>
      </c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3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4"/>
      <c r="BY21" s="4"/>
      <c r="BZ21" s="4"/>
      <c r="CA21" s="4"/>
      <c r="CB21" s="4"/>
    </row>
    <row r="22" spans="16:80" ht="15.75">
      <c r="P22" s="166" t="s">
        <v>8</v>
      </c>
      <c r="Q22" s="167"/>
      <c r="R22" s="173" t="s">
        <v>100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203"/>
      <c r="AN22" s="204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4"/>
      <c r="BY22" s="4"/>
      <c r="BZ22" s="4"/>
      <c r="CA22" s="4"/>
      <c r="CB22" s="4"/>
    </row>
    <row r="23" spans="16:80" ht="15.75">
      <c r="P23" s="166" t="s">
        <v>9</v>
      </c>
      <c r="Q23" s="167"/>
      <c r="R23" s="173" t="s">
        <v>108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203"/>
      <c r="AN23" s="204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4"/>
      <c r="BY23" s="4"/>
      <c r="BZ23" s="4"/>
      <c r="CA23" s="4"/>
      <c r="CB23" s="4"/>
    </row>
    <row r="24" spans="16:80" ht="15.75">
      <c r="P24" s="166" t="s">
        <v>10</v>
      </c>
      <c r="Q24" s="167"/>
      <c r="R24" s="173" t="s">
        <v>109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203"/>
      <c r="AN24" s="204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4"/>
      <c r="BY24" s="4"/>
      <c r="BZ24" s="4"/>
      <c r="CA24" s="4"/>
      <c r="CB24" s="4"/>
    </row>
    <row r="25" spans="16:80" ht="16.5" thickBot="1">
      <c r="P25" s="164" t="s">
        <v>11</v>
      </c>
      <c r="Q25" s="165"/>
      <c r="R25" s="192" t="s">
        <v>110</v>
      </c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205"/>
      <c r="AN25" s="206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4"/>
      <c r="BY25" s="4"/>
      <c r="BZ25" s="4"/>
      <c r="CA25" s="4"/>
      <c r="CB25" s="4"/>
    </row>
    <row r="27" spans="2:14" ht="12.75">
      <c r="B27" s="21" t="s">
        <v>23</v>
      </c>
      <c r="N27" s="22"/>
    </row>
    <row r="28" ht="6" customHeight="1" thickBot="1"/>
    <row r="29" spans="2:97" s="23" customFormat="1" ht="16.5" customHeight="1" thickBot="1">
      <c r="B29" s="208" t="s">
        <v>14</v>
      </c>
      <c r="C29" s="209"/>
      <c r="D29" s="210"/>
      <c r="E29" s="194"/>
      <c r="F29" s="211"/>
      <c r="G29" s="210" t="s">
        <v>15</v>
      </c>
      <c r="H29" s="194"/>
      <c r="I29" s="211"/>
      <c r="J29" s="210" t="s">
        <v>17</v>
      </c>
      <c r="K29" s="194"/>
      <c r="L29" s="194"/>
      <c r="M29" s="194"/>
      <c r="N29" s="211"/>
      <c r="O29" s="210" t="s">
        <v>18</v>
      </c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211"/>
      <c r="AW29" s="210" t="s">
        <v>21</v>
      </c>
      <c r="AX29" s="194"/>
      <c r="AY29" s="194"/>
      <c r="AZ29" s="194"/>
      <c r="BA29" s="211"/>
      <c r="BB29" s="215"/>
      <c r="BC29" s="216"/>
      <c r="BE29" s="24"/>
      <c r="BF29" s="25" t="s">
        <v>28</v>
      </c>
      <c r="BG29" s="26"/>
      <c r="BH29" s="26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7"/>
      <c r="BW29" s="27"/>
      <c r="BX29" s="24"/>
      <c r="BY29" s="24"/>
      <c r="BZ29" s="24"/>
      <c r="CA29" s="24"/>
      <c r="CB29" s="24"/>
      <c r="CC29" s="28"/>
      <c r="CD29" s="28"/>
      <c r="CE29" s="28"/>
      <c r="CF29" s="28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</row>
    <row r="30" spans="2:97" s="23" customFormat="1" ht="22.5" customHeight="1">
      <c r="B30" s="199">
        <v>1</v>
      </c>
      <c r="C30" s="200"/>
      <c r="D30" s="200"/>
      <c r="E30" s="200"/>
      <c r="F30" s="200"/>
      <c r="G30" s="200" t="s">
        <v>16</v>
      </c>
      <c r="H30" s="200"/>
      <c r="I30" s="200"/>
      <c r="J30" s="213">
        <f>$H$10</f>
        <v>0.4166666666666667</v>
      </c>
      <c r="K30" s="213"/>
      <c r="L30" s="213"/>
      <c r="M30" s="213"/>
      <c r="N30" s="214"/>
      <c r="O30" s="207" t="str">
        <f>D16</f>
        <v>SG Preußen Gladbeck III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30" t="s">
        <v>20</v>
      </c>
      <c r="AF30" s="86" t="str">
        <f>D17</f>
        <v>Alemannia Gladbeck II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212"/>
      <c r="AW30" s="175"/>
      <c r="AX30" s="177"/>
      <c r="AY30" s="30" t="s">
        <v>19</v>
      </c>
      <c r="AZ30" s="177"/>
      <c r="BA30" s="186"/>
      <c r="BB30" s="175"/>
      <c r="BC30" s="176"/>
      <c r="BE30" s="31" t="str">
        <f>IF(ISBLANK(AZ30),"0",IF(AW30&gt;AZ30,3,IF(AW30=AZ30,1,0)))</f>
        <v>0</v>
      </c>
      <c r="BF30" s="32" t="s">
        <v>19</v>
      </c>
      <c r="BG30" s="31" t="str">
        <f>IF(ISBLANK(AJ30),"0",IF(AJ30&gt;AG30,3,IF(AJ30=AG30,1,0)))</f>
        <v>0</v>
      </c>
      <c r="BH30" s="33" t="str">
        <f>IF(ISBLANK(AZ30),"0",IF(AZ30&gt;AW30,3,IF(AZ30=AW30,1,0)))</f>
        <v>0</v>
      </c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 t="s">
        <v>19</v>
      </c>
      <c r="BV30" s="31" t="str">
        <f>IF(ISBLANK(AZ30),"0",IF(AZ30&gt;AW30,3,IF(AZ30=AW30,1,0)))</f>
        <v>0</v>
      </c>
      <c r="BW30" s="27"/>
      <c r="BX30" s="24"/>
      <c r="BY30" s="34" t="s">
        <v>12</v>
      </c>
      <c r="BZ30" s="24" t="s">
        <v>24</v>
      </c>
      <c r="CA30" s="105" t="s">
        <v>25</v>
      </c>
      <c r="CB30" s="105"/>
      <c r="CC30" s="105"/>
      <c r="CD30" s="35" t="s">
        <v>26</v>
      </c>
      <c r="CE30" s="28"/>
      <c r="CF30" s="28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</row>
    <row r="31" spans="2:97" s="23" customFormat="1" ht="22.5" customHeight="1" thickBot="1">
      <c r="B31" s="197">
        <v>2</v>
      </c>
      <c r="C31" s="198"/>
      <c r="D31" s="198"/>
      <c r="E31" s="198"/>
      <c r="F31" s="198"/>
      <c r="G31" s="198" t="s">
        <v>16</v>
      </c>
      <c r="H31" s="198"/>
      <c r="I31" s="198"/>
      <c r="J31" s="201">
        <f>J30+$U$10*$X$10+$AL$10</f>
        <v>0.425</v>
      </c>
      <c r="K31" s="201"/>
      <c r="L31" s="201"/>
      <c r="M31" s="201"/>
      <c r="N31" s="202"/>
      <c r="O31" s="190" t="str">
        <f>D18</f>
        <v>Rot-Weiß Bismarck II</v>
      </c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36" t="s">
        <v>20</v>
      </c>
      <c r="AF31" s="191" t="str">
        <f>D19</f>
        <v>Vogelheimer SV</v>
      </c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6"/>
      <c r="AW31" s="178"/>
      <c r="AX31" s="179"/>
      <c r="AY31" s="36" t="s">
        <v>19</v>
      </c>
      <c r="AZ31" s="179"/>
      <c r="BA31" s="187"/>
      <c r="BB31" s="178"/>
      <c r="BC31" s="189"/>
      <c r="BE31" s="31" t="str">
        <f aca="true" t="shared" si="0" ref="BE31:BE47">IF(ISBLANK(AZ31),"0",IF(AW31&gt;AZ31,3,IF(AW31=AZ31,1,0)))</f>
        <v>0</v>
      </c>
      <c r="BF31" s="27" t="s">
        <v>19</v>
      </c>
      <c r="BG31" s="31" t="str">
        <f>IF(ISBLANK(AJ31),"0",IF(AJ31&gt;AG31,3,IF(AJ31=AG31,1,0)))</f>
        <v>0</v>
      </c>
      <c r="BH31" s="33" t="str">
        <f aca="true" t="shared" si="1" ref="BH31:BH47">IF(ISBLANK(AZ31),"0",IF(AZ31&gt;AW31,3,IF(AZ31=AW31,1,0)))</f>
        <v>0</v>
      </c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 t="s">
        <v>19</v>
      </c>
      <c r="BV31" s="31" t="str">
        <f aca="true" t="shared" si="2" ref="BV31:BV47">IF(ISBLANK(AZ31),"0",IF(AZ31&gt;AW31,3,IF(AZ31=AW31,1,0)))</f>
        <v>0</v>
      </c>
      <c r="BW31" s="27"/>
      <c r="BX31" s="24"/>
      <c r="BY31" s="24" t="str">
        <f>$D$16</f>
        <v>SG Preußen Gladbeck III</v>
      </c>
      <c r="BZ31" s="31">
        <f>SUM($BE$30+$BV$36+$BE$42)</f>
        <v>0</v>
      </c>
      <c r="CA31" s="28">
        <f>SUM($AW$30+$AZ$36+$AW$42)</f>
        <v>0</v>
      </c>
      <c r="CB31" s="35" t="s">
        <v>19</v>
      </c>
      <c r="CC31" s="37">
        <f>SUM($AZ$30+$AW$36+$AZ$42)</f>
        <v>0</v>
      </c>
      <c r="CD31" s="38">
        <f>SUM(CA31-CC31)</f>
        <v>0</v>
      </c>
      <c r="CE31" s="28"/>
      <c r="CF31" s="28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</row>
    <row r="32" spans="2:97" s="23" customFormat="1" ht="22.5" customHeight="1">
      <c r="B32" s="199">
        <v>3</v>
      </c>
      <c r="C32" s="200"/>
      <c r="D32" s="200"/>
      <c r="E32" s="200"/>
      <c r="F32" s="200"/>
      <c r="G32" s="200" t="s">
        <v>22</v>
      </c>
      <c r="H32" s="200"/>
      <c r="I32" s="200"/>
      <c r="J32" s="213">
        <f>J31+$U$10*$X$10+$AL$10</f>
        <v>0.4333333333333333</v>
      </c>
      <c r="K32" s="213"/>
      <c r="L32" s="213"/>
      <c r="M32" s="213"/>
      <c r="N32" s="214"/>
      <c r="O32" s="207" t="str">
        <f>AG16</f>
        <v>BV Rentfort II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30" t="s">
        <v>20</v>
      </c>
      <c r="AF32" s="86" t="str">
        <f>AG17</f>
        <v>SW Gelsenkirchen-Süd II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212"/>
      <c r="AW32" s="175"/>
      <c r="AX32" s="177"/>
      <c r="AY32" s="30" t="s">
        <v>19</v>
      </c>
      <c r="AZ32" s="177"/>
      <c r="BA32" s="186"/>
      <c r="BB32" s="175"/>
      <c r="BC32" s="176"/>
      <c r="BE32" s="31" t="str">
        <f t="shared" si="0"/>
        <v>0</v>
      </c>
      <c r="BF32" s="33" t="str">
        <f aca="true" t="shared" si="3" ref="BF32:BF47">IF(ISBLANK(AW32),"0",IF(AW32&gt;AZ32,3,IF(AW32=AZ32,1,0)))</f>
        <v>0</v>
      </c>
      <c r="BG32" s="33" t="s">
        <v>19</v>
      </c>
      <c r="BH32" s="33" t="str">
        <f t="shared" si="1"/>
        <v>0</v>
      </c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 t="s">
        <v>19</v>
      </c>
      <c r="BV32" s="31" t="str">
        <f t="shared" si="2"/>
        <v>0</v>
      </c>
      <c r="BW32" s="27"/>
      <c r="BX32" s="24"/>
      <c r="BY32" s="24" t="str">
        <f>$D$17</f>
        <v>Alemannia Gladbeck II</v>
      </c>
      <c r="BZ32" s="31">
        <f>SUM($BV$30+$BE$37+$BE$43)</f>
        <v>0</v>
      </c>
      <c r="CA32" s="28">
        <f>SUM($AZ$30+$AW$37+$AW$43)</f>
        <v>0</v>
      </c>
      <c r="CB32" s="35" t="s">
        <v>19</v>
      </c>
      <c r="CC32" s="37">
        <f>SUM($AW$30+$AZ$37++$AZ$43)</f>
        <v>0</v>
      </c>
      <c r="CD32" s="38">
        <f>SUM(CA32-CC32)</f>
        <v>0</v>
      </c>
      <c r="CE32" s="28"/>
      <c r="CF32" s="28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2:97" s="23" customFormat="1" ht="22.5" customHeight="1" thickBot="1">
      <c r="B33" s="197">
        <v>4</v>
      </c>
      <c r="C33" s="198"/>
      <c r="D33" s="198"/>
      <c r="E33" s="198"/>
      <c r="F33" s="198"/>
      <c r="G33" s="198" t="s">
        <v>22</v>
      </c>
      <c r="H33" s="198"/>
      <c r="I33" s="198"/>
      <c r="J33" s="201">
        <f>J32+$U$10*$X$10+$AL$10</f>
        <v>0.4416666666666666</v>
      </c>
      <c r="K33" s="201"/>
      <c r="L33" s="201"/>
      <c r="M33" s="201"/>
      <c r="N33" s="202"/>
      <c r="O33" s="190" t="str">
        <f>AG18</f>
        <v>VfB Kirchhellen II</v>
      </c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36" t="s">
        <v>20</v>
      </c>
      <c r="AF33" s="191" t="str">
        <f>AG19</f>
        <v>SV Dorsten-Hardt II</v>
      </c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6"/>
      <c r="AW33" s="178"/>
      <c r="AX33" s="179"/>
      <c r="AY33" s="36" t="s">
        <v>19</v>
      </c>
      <c r="AZ33" s="179"/>
      <c r="BA33" s="187"/>
      <c r="BB33" s="178"/>
      <c r="BC33" s="189"/>
      <c r="BE33" s="31" t="str">
        <f t="shared" si="0"/>
        <v>0</v>
      </c>
      <c r="BF33" s="33" t="str">
        <f t="shared" si="3"/>
        <v>0</v>
      </c>
      <c r="BG33" s="33" t="s">
        <v>19</v>
      </c>
      <c r="BH33" s="33" t="str">
        <f t="shared" si="1"/>
        <v>0</v>
      </c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 t="s">
        <v>19</v>
      </c>
      <c r="BV33" s="31" t="str">
        <f t="shared" si="2"/>
        <v>0</v>
      </c>
      <c r="BW33" s="27"/>
      <c r="BX33" s="24"/>
      <c r="BY33" s="24" t="str">
        <f>$D$18</f>
        <v>Rot-Weiß Bismarck II</v>
      </c>
      <c r="BZ33" s="31">
        <f>SUM($BE$31+$BV$37+$BV$42)</f>
        <v>0</v>
      </c>
      <c r="CA33" s="28">
        <f>SUM($AW$31+$AZ$37+$AZ$42)</f>
        <v>0</v>
      </c>
      <c r="CB33" s="35" t="s">
        <v>19</v>
      </c>
      <c r="CC33" s="37">
        <f>SUM($AZ$31+$AW$37+$AW$42)</f>
        <v>0</v>
      </c>
      <c r="CD33" s="38">
        <f>SUM(CA33-CC33)</f>
        <v>0</v>
      </c>
      <c r="CE33" s="28"/>
      <c r="CF33" s="28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</row>
    <row r="34" spans="2:97" s="23" customFormat="1" ht="22.5" customHeight="1">
      <c r="B34" s="199">
        <v>5</v>
      </c>
      <c r="C34" s="200"/>
      <c r="D34" s="200"/>
      <c r="E34" s="200"/>
      <c r="F34" s="200"/>
      <c r="G34" s="200" t="s">
        <v>31</v>
      </c>
      <c r="H34" s="200"/>
      <c r="I34" s="200"/>
      <c r="J34" s="213">
        <f aca="true" t="shared" si="4" ref="J34:J47">J33+$U$10*$X$10+$AL$10</f>
        <v>0.4499999999999999</v>
      </c>
      <c r="K34" s="213"/>
      <c r="L34" s="213"/>
      <c r="M34" s="213"/>
      <c r="N34" s="214"/>
      <c r="O34" s="207" t="str">
        <f>R22</f>
        <v>SG Preußen Gladbeck II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30" t="s">
        <v>20</v>
      </c>
      <c r="AF34" s="86" t="str">
        <f>R23</f>
        <v>Eintracht Erle II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212"/>
      <c r="AW34" s="175"/>
      <c r="AX34" s="177"/>
      <c r="AY34" s="30" t="s">
        <v>19</v>
      </c>
      <c r="AZ34" s="177"/>
      <c r="BA34" s="186"/>
      <c r="BB34" s="175"/>
      <c r="BC34" s="176"/>
      <c r="BE34" s="31" t="str">
        <f t="shared" si="0"/>
        <v>0</v>
      </c>
      <c r="BF34" s="33" t="str">
        <f t="shared" si="3"/>
        <v>0</v>
      </c>
      <c r="BG34" s="33" t="s">
        <v>19</v>
      </c>
      <c r="BH34" s="33" t="str">
        <f t="shared" si="1"/>
        <v>0</v>
      </c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 t="s">
        <v>19</v>
      </c>
      <c r="BV34" s="31" t="str">
        <f t="shared" si="2"/>
        <v>0</v>
      </c>
      <c r="BW34" s="27"/>
      <c r="BX34" s="24"/>
      <c r="BY34" s="24" t="str">
        <f>$D$19</f>
        <v>Vogelheimer SV</v>
      </c>
      <c r="BZ34" s="31">
        <f>SUM($BV$31+$BE$36+$BV$43)</f>
        <v>0</v>
      </c>
      <c r="CA34" s="28">
        <f>SUM($AZ$31+$AW$36+$AZ$43)</f>
        <v>0</v>
      </c>
      <c r="CB34" s="35" t="s">
        <v>19</v>
      </c>
      <c r="CC34" s="37">
        <f>SUM($AW$31+$AZ$36+$AW$43)</f>
        <v>0</v>
      </c>
      <c r="CD34" s="38">
        <f>SUM(CA34-CC34)</f>
        <v>0</v>
      </c>
      <c r="CE34" s="28"/>
      <c r="CF34" s="28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</row>
    <row r="35" spans="2:97" s="23" customFormat="1" ht="22.5" customHeight="1" thickBot="1">
      <c r="B35" s="197">
        <v>6</v>
      </c>
      <c r="C35" s="198"/>
      <c r="D35" s="198"/>
      <c r="E35" s="198"/>
      <c r="F35" s="198"/>
      <c r="G35" s="198" t="s">
        <v>31</v>
      </c>
      <c r="H35" s="198"/>
      <c r="I35" s="198"/>
      <c r="J35" s="201">
        <f t="shared" si="4"/>
        <v>0.4583333333333332</v>
      </c>
      <c r="K35" s="201"/>
      <c r="L35" s="201"/>
      <c r="M35" s="201"/>
      <c r="N35" s="202"/>
      <c r="O35" s="190" t="str">
        <f>R24</f>
        <v>SuS Beckhausen II</v>
      </c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36" t="s">
        <v>20</v>
      </c>
      <c r="AF35" s="191" t="str">
        <f>R25</f>
        <v>Batenbrocker Ruhrpott Kicker II</v>
      </c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6"/>
      <c r="AW35" s="178"/>
      <c r="AX35" s="179"/>
      <c r="AY35" s="36" t="s">
        <v>19</v>
      </c>
      <c r="AZ35" s="179"/>
      <c r="BA35" s="187"/>
      <c r="BB35" s="178"/>
      <c r="BC35" s="189"/>
      <c r="BE35" s="31" t="str">
        <f t="shared" si="0"/>
        <v>0</v>
      </c>
      <c r="BF35" s="33" t="str">
        <f t="shared" si="3"/>
        <v>0</v>
      </c>
      <c r="BG35" s="33" t="s">
        <v>19</v>
      </c>
      <c r="BH35" s="33" t="str">
        <f t="shared" si="1"/>
        <v>0</v>
      </c>
      <c r="BI35" s="24"/>
      <c r="BJ35" s="24"/>
      <c r="BK35" s="2"/>
      <c r="BL35" s="2"/>
      <c r="BM35" s="2"/>
      <c r="BN35" s="2"/>
      <c r="BO35" s="2"/>
      <c r="BP35" s="2"/>
      <c r="BQ35" s="2"/>
      <c r="BR35" s="2"/>
      <c r="BS35" s="2"/>
      <c r="BT35" s="24"/>
      <c r="BU35" s="24" t="s">
        <v>19</v>
      </c>
      <c r="BV35" s="31" t="str">
        <f t="shared" si="2"/>
        <v>0</v>
      </c>
      <c r="BW35" s="27"/>
      <c r="BX35" s="24"/>
      <c r="BY35" s="24"/>
      <c r="BZ35" s="24"/>
      <c r="CA35" s="28"/>
      <c r="CB35" s="28"/>
      <c r="CC35" s="28"/>
      <c r="CD35" s="28"/>
      <c r="CE35" s="28"/>
      <c r="CF35" s="28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</row>
    <row r="36" spans="2:97" s="23" customFormat="1" ht="22.5" customHeight="1">
      <c r="B36" s="199">
        <v>7</v>
      </c>
      <c r="C36" s="200"/>
      <c r="D36" s="200"/>
      <c r="E36" s="200"/>
      <c r="F36" s="200"/>
      <c r="G36" s="200" t="s">
        <v>16</v>
      </c>
      <c r="H36" s="200"/>
      <c r="I36" s="200"/>
      <c r="J36" s="213">
        <f t="shared" si="4"/>
        <v>0.4666666666666665</v>
      </c>
      <c r="K36" s="213"/>
      <c r="L36" s="213"/>
      <c r="M36" s="213"/>
      <c r="N36" s="214"/>
      <c r="O36" s="207" t="str">
        <f>D19</f>
        <v>Vogelheimer SV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30" t="s">
        <v>20</v>
      </c>
      <c r="AF36" s="86" t="str">
        <f>D16</f>
        <v>SG Preußen Gladbeck III</v>
      </c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212"/>
      <c r="AW36" s="175"/>
      <c r="AX36" s="177"/>
      <c r="AY36" s="30" t="s">
        <v>19</v>
      </c>
      <c r="AZ36" s="177"/>
      <c r="BA36" s="186"/>
      <c r="BB36" s="175"/>
      <c r="BC36" s="176"/>
      <c r="BD36" s="39"/>
      <c r="BE36" s="31" t="str">
        <f t="shared" si="0"/>
        <v>0</v>
      </c>
      <c r="BF36" s="33" t="str">
        <f t="shared" si="3"/>
        <v>0</v>
      </c>
      <c r="BG36" s="33" t="s">
        <v>19</v>
      </c>
      <c r="BH36" s="33" t="str">
        <f t="shared" si="1"/>
        <v>0</v>
      </c>
      <c r="BI36" s="24"/>
      <c r="BJ36" s="24"/>
      <c r="BK36" s="40"/>
      <c r="BL36" s="40"/>
      <c r="BM36" s="41" t="str">
        <f>$D$17</f>
        <v>Alemannia Gladbeck II</v>
      </c>
      <c r="BN36" s="42">
        <f>SUM($BH$30+$BF$35+$BH$42+$BF$47)</f>
        <v>0</v>
      </c>
      <c r="BO36" s="42">
        <f>SUM($AZ$30+$AW$35+$AZ$42+$AW$47)</f>
        <v>0</v>
      </c>
      <c r="BP36" s="43" t="s">
        <v>19</v>
      </c>
      <c r="BQ36" s="42">
        <f>SUM($AW$30+$AZ$35+$AW$42+$AZ$47)</f>
        <v>0</v>
      </c>
      <c r="BR36" s="44">
        <f>SUM(BO36-BQ36)</f>
        <v>0</v>
      </c>
      <c r="BS36" s="24"/>
      <c r="BT36" s="24"/>
      <c r="BU36" s="24" t="s">
        <v>19</v>
      </c>
      <c r="BV36" s="31" t="str">
        <f t="shared" si="2"/>
        <v>0</v>
      </c>
      <c r="BW36" s="27"/>
      <c r="BX36" s="24"/>
      <c r="BY36" s="34" t="s">
        <v>13</v>
      </c>
      <c r="BZ36" s="24" t="s">
        <v>24</v>
      </c>
      <c r="CA36" s="105" t="s">
        <v>25</v>
      </c>
      <c r="CB36" s="105"/>
      <c r="CC36" s="105"/>
      <c r="CD36" s="35" t="s">
        <v>26</v>
      </c>
      <c r="CE36" s="28"/>
      <c r="CF36" s="28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</row>
    <row r="37" spans="2:97" s="23" customFormat="1" ht="22.5" customHeight="1" thickBot="1">
      <c r="B37" s="197">
        <v>8</v>
      </c>
      <c r="C37" s="198"/>
      <c r="D37" s="198"/>
      <c r="E37" s="198"/>
      <c r="F37" s="198"/>
      <c r="G37" s="198" t="s">
        <v>16</v>
      </c>
      <c r="H37" s="198"/>
      <c r="I37" s="198"/>
      <c r="J37" s="201">
        <f t="shared" si="4"/>
        <v>0.4749999999999998</v>
      </c>
      <c r="K37" s="201"/>
      <c r="L37" s="201"/>
      <c r="M37" s="201"/>
      <c r="N37" s="202"/>
      <c r="O37" s="190" t="str">
        <f>D17</f>
        <v>Alemannia Gladbeck II</v>
      </c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36" t="s">
        <v>20</v>
      </c>
      <c r="AF37" s="191" t="str">
        <f>D18</f>
        <v>Rot-Weiß Bismarck II</v>
      </c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6"/>
      <c r="AW37" s="178"/>
      <c r="AX37" s="179"/>
      <c r="AY37" s="36" t="s">
        <v>19</v>
      </c>
      <c r="AZ37" s="179"/>
      <c r="BA37" s="187"/>
      <c r="BB37" s="178"/>
      <c r="BC37" s="189"/>
      <c r="BD37" s="39"/>
      <c r="BE37" s="31" t="str">
        <f t="shared" si="0"/>
        <v>0</v>
      </c>
      <c r="BF37" s="33" t="str">
        <f t="shared" si="3"/>
        <v>0</v>
      </c>
      <c r="BG37" s="33" t="s">
        <v>19</v>
      </c>
      <c r="BH37" s="33" t="str">
        <f t="shared" si="1"/>
        <v>0</v>
      </c>
      <c r="BI37" s="24"/>
      <c r="BJ37" s="24"/>
      <c r="BK37" s="40"/>
      <c r="BL37" s="40"/>
      <c r="BM37" s="41">
        <f>$D$20</f>
        <v>0</v>
      </c>
      <c r="BN37" s="42">
        <f>SUM($BF$34+$BH$38+$BF$43+$BH$47)</f>
        <v>0</v>
      </c>
      <c r="BO37" s="42">
        <f>SUM($AW$34+$AZ$38+$AW$43+$AZ$47)</f>
        <v>0</v>
      </c>
      <c r="BP37" s="43" t="s">
        <v>19</v>
      </c>
      <c r="BQ37" s="42">
        <f>SUM($AZ$34+$AW$38+$AZ$43+$AW$47)</f>
        <v>0</v>
      </c>
      <c r="BR37" s="44">
        <f>SUM(BO37-BQ37)</f>
        <v>0</v>
      </c>
      <c r="BS37" s="24"/>
      <c r="BT37" s="24"/>
      <c r="BU37" s="24" t="s">
        <v>19</v>
      </c>
      <c r="BV37" s="31" t="str">
        <f t="shared" si="2"/>
        <v>0</v>
      </c>
      <c r="BW37" s="27"/>
      <c r="BX37" s="24"/>
      <c r="BY37" s="24" t="str">
        <f>$AG$16</f>
        <v>BV Rentfort II</v>
      </c>
      <c r="BZ37" s="31">
        <f>SUM($BE$32+$BV$38+$BE$44)</f>
        <v>0</v>
      </c>
      <c r="CA37" s="28">
        <f>SUM($AW$32+$AZ$38+$AW$44)</f>
        <v>0</v>
      </c>
      <c r="CB37" s="35" t="s">
        <v>19</v>
      </c>
      <c r="CC37" s="37">
        <f>SUM($AZ$32+$AW$38+$AZ$44)</f>
        <v>0</v>
      </c>
      <c r="CD37" s="38">
        <f>SUM(CA37-CC37)</f>
        <v>0</v>
      </c>
      <c r="CE37" s="28"/>
      <c r="CF37" s="28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</row>
    <row r="38" spans="2:97" s="23" customFormat="1" ht="22.5" customHeight="1">
      <c r="B38" s="199">
        <v>9</v>
      </c>
      <c r="C38" s="200"/>
      <c r="D38" s="200"/>
      <c r="E38" s="200"/>
      <c r="F38" s="200"/>
      <c r="G38" s="200" t="s">
        <v>22</v>
      </c>
      <c r="H38" s="200"/>
      <c r="I38" s="200"/>
      <c r="J38" s="213">
        <f t="shared" si="4"/>
        <v>0.4833333333333331</v>
      </c>
      <c r="K38" s="213"/>
      <c r="L38" s="213"/>
      <c r="M38" s="213"/>
      <c r="N38" s="214"/>
      <c r="O38" s="207" t="str">
        <f>AG19</f>
        <v>SV Dorsten-Hardt II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30" t="s">
        <v>20</v>
      </c>
      <c r="AF38" s="86" t="str">
        <f>AG16</f>
        <v>BV Rentfort II</v>
      </c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212"/>
      <c r="AW38" s="175"/>
      <c r="AX38" s="177"/>
      <c r="AY38" s="30" t="s">
        <v>19</v>
      </c>
      <c r="AZ38" s="177"/>
      <c r="BA38" s="186"/>
      <c r="BB38" s="175"/>
      <c r="BC38" s="176"/>
      <c r="BD38" s="39"/>
      <c r="BE38" s="31" t="str">
        <f t="shared" si="0"/>
        <v>0</v>
      </c>
      <c r="BF38" s="33" t="str">
        <f t="shared" si="3"/>
        <v>0</v>
      </c>
      <c r="BG38" s="33" t="s">
        <v>19</v>
      </c>
      <c r="BH38" s="33" t="str">
        <f t="shared" si="1"/>
        <v>0</v>
      </c>
      <c r="BI38" s="24"/>
      <c r="BJ38" s="24"/>
      <c r="BK38" s="40"/>
      <c r="BL38" s="40"/>
      <c r="BM38" s="41" t="str">
        <f>$D$19</f>
        <v>Vogelheimer SV</v>
      </c>
      <c r="BN38" s="42" t="e">
        <f>SUM($BF$31+$BH$35+$BF$39+$BH$43)</f>
        <v>#VALUE!</v>
      </c>
      <c r="BO38" s="42">
        <f>SUM($AW$31+$AZ$35+$AW$39+$AZ$43)</f>
        <v>0</v>
      </c>
      <c r="BP38" s="43" t="s">
        <v>19</v>
      </c>
      <c r="BQ38" s="42">
        <f>SUM($AZ$31+$AW$35+$AZ$39+$AW$43)</f>
        <v>0</v>
      </c>
      <c r="BR38" s="44">
        <f>SUM(BO38-BQ38)</f>
        <v>0</v>
      </c>
      <c r="BS38" s="24"/>
      <c r="BT38" s="24"/>
      <c r="BU38" s="24" t="s">
        <v>19</v>
      </c>
      <c r="BV38" s="31" t="str">
        <f t="shared" si="2"/>
        <v>0</v>
      </c>
      <c r="BW38" s="27"/>
      <c r="BX38" s="24"/>
      <c r="BY38" s="24" t="str">
        <f>$AG$17</f>
        <v>SW Gelsenkirchen-Süd II</v>
      </c>
      <c r="BZ38" s="31">
        <f>SUM($BV$32+$BE$39+$BE$45)</f>
        <v>0</v>
      </c>
      <c r="CA38" s="28">
        <f>SUM($AZ$32+$AW$39+$AW$45)</f>
        <v>0</v>
      </c>
      <c r="CB38" s="35" t="s">
        <v>19</v>
      </c>
      <c r="CC38" s="37">
        <f>SUM($AW$32+$AZ$39+$AZ$45)</f>
        <v>0</v>
      </c>
      <c r="CD38" s="38">
        <f>SUM(CA38-CC38)</f>
        <v>0</v>
      </c>
      <c r="CE38" s="28"/>
      <c r="CF38" s="28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</row>
    <row r="39" spans="2:97" s="23" customFormat="1" ht="22.5" customHeight="1" thickBot="1">
      <c r="B39" s="197">
        <v>10</v>
      </c>
      <c r="C39" s="198"/>
      <c r="D39" s="198"/>
      <c r="E39" s="198"/>
      <c r="F39" s="198"/>
      <c r="G39" s="198" t="s">
        <v>22</v>
      </c>
      <c r="H39" s="198"/>
      <c r="I39" s="198"/>
      <c r="J39" s="201">
        <f t="shared" si="4"/>
        <v>0.4916666666666664</v>
      </c>
      <c r="K39" s="201"/>
      <c r="L39" s="201"/>
      <c r="M39" s="201"/>
      <c r="N39" s="202"/>
      <c r="O39" s="190" t="str">
        <f>AG17</f>
        <v>SW Gelsenkirchen-Süd II</v>
      </c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36" t="s">
        <v>20</v>
      </c>
      <c r="AF39" s="191" t="str">
        <f>AG18</f>
        <v>VfB Kirchhellen II</v>
      </c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6"/>
      <c r="AW39" s="178"/>
      <c r="AX39" s="179"/>
      <c r="AY39" s="36" t="s">
        <v>19</v>
      </c>
      <c r="AZ39" s="179"/>
      <c r="BA39" s="187"/>
      <c r="BB39" s="178"/>
      <c r="BC39" s="189"/>
      <c r="BD39" s="39"/>
      <c r="BE39" s="31" t="str">
        <f t="shared" si="0"/>
        <v>0</v>
      </c>
      <c r="BF39" s="33" t="str">
        <f t="shared" si="3"/>
        <v>0</v>
      </c>
      <c r="BG39" s="33" t="s">
        <v>19</v>
      </c>
      <c r="BH39" s="33" t="str">
        <f t="shared" si="1"/>
        <v>0</v>
      </c>
      <c r="BI39" s="24"/>
      <c r="BJ39" s="24"/>
      <c r="BK39" s="40"/>
      <c r="BL39" s="40"/>
      <c r="BM39" s="41" t="str">
        <f>$D$18</f>
        <v>Rot-Weiß Bismarck II</v>
      </c>
      <c r="BN39" s="42">
        <f>SUM($BH$31+$BF$38+$BF$42+$BH$46)</f>
        <v>0</v>
      </c>
      <c r="BO39" s="42">
        <f>SUM($AZ$31+$AW$38+$AW$42+$AZ$46)</f>
        <v>0</v>
      </c>
      <c r="BP39" s="43" t="s">
        <v>19</v>
      </c>
      <c r="BQ39" s="42">
        <f>SUM($AW$31+$AZ$38+$AZ$42+$AW$46)</f>
        <v>0</v>
      </c>
      <c r="BR39" s="44">
        <f>SUM(BO39-BQ39)</f>
        <v>0</v>
      </c>
      <c r="BS39" s="24"/>
      <c r="BT39" s="24"/>
      <c r="BU39" s="24" t="s">
        <v>19</v>
      </c>
      <c r="BV39" s="31" t="str">
        <f t="shared" si="2"/>
        <v>0</v>
      </c>
      <c r="BW39" s="27"/>
      <c r="BX39" s="24"/>
      <c r="BY39" s="24" t="str">
        <f>$AG$18</f>
        <v>VfB Kirchhellen II</v>
      </c>
      <c r="BZ39" s="31">
        <f>SUM($BE$33+$BV$39+$BV$44)</f>
        <v>0</v>
      </c>
      <c r="CA39" s="28">
        <f>SUM($AW$33+$AZ$39+$AZ$44)</f>
        <v>0</v>
      </c>
      <c r="CB39" s="35" t="s">
        <v>19</v>
      </c>
      <c r="CC39" s="37">
        <f>SUM($AZ$33+$AW$39+$AW$44)</f>
        <v>0</v>
      </c>
      <c r="CD39" s="38">
        <f>SUM(CA39-CC39)</f>
        <v>0</v>
      </c>
      <c r="CE39" s="28"/>
      <c r="CF39" s="28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</row>
    <row r="40" spans="2:97" s="23" customFormat="1" ht="22.5" customHeight="1">
      <c r="B40" s="199">
        <v>11</v>
      </c>
      <c r="C40" s="200"/>
      <c r="D40" s="200"/>
      <c r="E40" s="200"/>
      <c r="F40" s="200"/>
      <c r="G40" s="200" t="s">
        <v>31</v>
      </c>
      <c r="H40" s="200"/>
      <c r="I40" s="200"/>
      <c r="J40" s="213">
        <f t="shared" si="4"/>
        <v>0.4999999999999997</v>
      </c>
      <c r="K40" s="213"/>
      <c r="L40" s="213"/>
      <c r="M40" s="213"/>
      <c r="N40" s="214"/>
      <c r="O40" s="207" t="str">
        <f>R25</f>
        <v>Batenbrocker Ruhrpott Kicker II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30" t="s">
        <v>20</v>
      </c>
      <c r="AF40" s="86" t="str">
        <f>R22</f>
        <v>SG Preußen Gladbeck II</v>
      </c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212"/>
      <c r="AW40" s="175"/>
      <c r="AX40" s="177"/>
      <c r="AY40" s="30" t="s">
        <v>19</v>
      </c>
      <c r="AZ40" s="177"/>
      <c r="BA40" s="186"/>
      <c r="BB40" s="175"/>
      <c r="BC40" s="176"/>
      <c r="BD40" s="39"/>
      <c r="BE40" s="31" t="str">
        <f t="shared" si="0"/>
        <v>0</v>
      </c>
      <c r="BF40" s="33" t="str">
        <f t="shared" si="3"/>
        <v>0</v>
      </c>
      <c r="BG40" s="33" t="s">
        <v>19</v>
      </c>
      <c r="BH40" s="33" t="str">
        <f t="shared" si="1"/>
        <v>0</v>
      </c>
      <c r="BI40" s="24"/>
      <c r="BJ40" s="24"/>
      <c r="BK40" s="40"/>
      <c r="BL40" s="40"/>
      <c r="BM40" s="45" t="str">
        <f>$D$16</f>
        <v>SG Preußen Gladbeck III</v>
      </c>
      <c r="BN40" s="42" t="e">
        <f>SUM($BF$30+$BH$34+$BH$39+$BF$46)</f>
        <v>#VALUE!</v>
      </c>
      <c r="BO40" s="42">
        <f>SUM($AW$30+$AZ$34+$AZ$39+$AW$46)</f>
        <v>0</v>
      </c>
      <c r="BP40" s="43" t="s">
        <v>19</v>
      </c>
      <c r="BQ40" s="42">
        <f>SUM($AZ$30+$AW$34+$AW$39+$AZ$46)</f>
        <v>0</v>
      </c>
      <c r="BR40" s="46">
        <f>SUM(BO40-BQ40)</f>
        <v>0</v>
      </c>
      <c r="BS40" s="24"/>
      <c r="BT40" s="24"/>
      <c r="BU40" s="24" t="s">
        <v>19</v>
      </c>
      <c r="BV40" s="31" t="str">
        <f t="shared" si="2"/>
        <v>0</v>
      </c>
      <c r="BW40" s="27"/>
      <c r="BX40" s="24"/>
      <c r="BY40" s="24" t="str">
        <f>$AG$19</f>
        <v>SV Dorsten-Hardt II</v>
      </c>
      <c r="BZ40" s="31">
        <f>SUM($BV$33+$BE$38+$BV$45)</f>
        <v>0</v>
      </c>
      <c r="CA40" s="28">
        <f>SUM($AZ$33+$AW$38+$AZ$45)</f>
        <v>0</v>
      </c>
      <c r="CB40" s="35" t="s">
        <v>19</v>
      </c>
      <c r="CC40" s="37">
        <f>SUM($AW$33+$AZ$38+$AW$45)</f>
        <v>0</v>
      </c>
      <c r="CD40" s="38">
        <f>SUM(CA40-CC40)</f>
        <v>0</v>
      </c>
      <c r="CE40" s="28"/>
      <c r="CF40" s="28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</row>
    <row r="41" spans="2:97" s="23" customFormat="1" ht="22.5" customHeight="1" thickBot="1">
      <c r="B41" s="197">
        <v>12</v>
      </c>
      <c r="C41" s="198"/>
      <c r="D41" s="198"/>
      <c r="E41" s="198"/>
      <c r="F41" s="198"/>
      <c r="G41" s="198" t="s">
        <v>31</v>
      </c>
      <c r="H41" s="198"/>
      <c r="I41" s="198"/>
      <c r="J41" s="201">
        <f t="shared" si="4"/>
        <v>0.5083333333333331</v>
      </c>
      <c r="K41" s="201"/>
      <c r="L41" s="201"/>
      <c r="M41" s="201"/>
      <c r="N41" s="202"/>
      <c r="O41" s="190" t="str">
        <f>R23</f>
        <v>Eintracht Erle II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36" t="s">
        <v>20</v>
      </c>
      <c r="AF41" s="191" t="str">
        <f>R24</f>
        <v>SuS Beckhausen II</v>
      </c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6"/>
      <c r="AW41" s="178"/>
      <c r="AX41" s="179"/>
      <c r="AY41" s="36" t="s">
        <v>19</v>
      </c>
      <c r="AZ41" s="179"/>
      <c r="BA41" s="187"/>
      <c r="BB41" s="178"/>
      <c r="BC41" s="189"/>
      <c r="BD41" s="39"/>
      <c r="BE41" s="31" t="str">
        <f t="shared" si="0"/>
        <v>0</v>
      </c>
      <c r="BF41" s="33" t="str">
        <f t="shared" si="3"/>
        <v>0</v>
      </c>
      <c r="BG41" s="33" t="s">
        <v>19</v>
      </c>
      <c r="BH41" s="33" t="str">
        <f t="shared" si="1"/>
        <v>0</v>
      </c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 t="s">
        <v>19</v>
      </c>
      <c r="BV41" s="31" t="str">
        <f t="shared" si="2"/>
        <v>0</v>
      </c>
      <c r="BW41" s="27"/>
      <c r="BX41" s="24"/>
      <c r="BY41" s="24"/>
      <c r="BZ41" s="24"/>
      <c r="CA41" s="28"/>
      <c r="CB41" s="28"/>
      <c r="CC41" s="28"/>
      <c r="CD41" s="28"/>
      <c r="CE41" s="28"/>
      <c r="CF41" s="28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</row>
    <row r="42" spans="2:97" s="23" customFormat="1" ht="22.5" customHeight="1">
      <c r="B42" s="199">
        <v>13</v>
      </c>
      <c r="C42" s="200"/>
      <c r="D42" s="200"/>
      <c r="E42" s="200"/>
      <c r="F42" s="200"/>
      <c r="G42" s="200" t="s">
        <v>16</v>
      </c>
      <c r="H42" s="200"/>
      <c r="I42" s="200"/>
      <c r="J42" s="213">
        <f t="shared" si="4"/>
        <v>0.5166666666666664</v>
      </c>
      <c r="K42" s="213"/>
      <c r="L42" s="213"/>
      <c r="M42" s="213"/>
      <c r="N42" s="214"/>
      <c r="O42" s="207" t="str">
        <f>D16</f>
        <v>SG Preußen Gladbeck III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30" t="s">
        <v>20</v>
      </c>
      <c r="AF42" s="86" t="str">
        <f>D18</f>
        <v>Rot-Weiß Bismarck II</v>
      </c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212"/>
      <c r="AW42" s="175"/>
      <c r="AX42" s="177"/>
      <c r="AY42" s="30" t="s">
        <v>19</v>
      </c>
      <c r="AZ42" s="177"/>
      <c r="BA42" s="186"/>
      <c r="BB42" s="175"/>
      <c r="BC42" s="176"/>
      <c r="BD42" s="39"/>
      <c r="BE42" s="31" t="str">
        <f t="shared" si="0"/>
        <v>0</v>
      </c>
      <c r="BF42" s="33" t="str">
        <f t="shared" si="3"/>
        <v>0</v>
      </c>
      <c r="BG42" s="33" t="s">
        <v>19</v>
      </c>
      <c r="BH42" s="33" t="str">
        <f t="shared" si="1"/>
        <v>0</v>
      </c>
      <c r="BI42" s="24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4"/>
      <c r="BU42" s="24" t="s">
        <v>19</v>
      </c>
      <c r="BV42" s="31" t="str">
        <f t="shared" si="2"/>
        <v>0</v>
      </c>
      <c r="BW42" s="27"/>
      <c r="BX42" s="24"/>
      <c r="BY42" s="34" t="s">
        <v>30</v>
      </c>
      <c r="BZ42" s="24" t="s">
        <v>24</v>
      </c>
      <c r="CA42" s="105" t="s">
        <v>25</v>
      </c>
      <c r="CB42" s="105"/>
      <c r="CC42" s="105"/>
      <c r="CD42" s="35" t="s">
        <v>26</v>
      </c>
      <c r="CE42" s="28"/>
      <c r="CF42" s="28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</row>
    <row r="43" spans="2:97" s="23" customFormat="1" ht="22.5" customHeight="1" thickBot="1">
      <c r="B43" s="197">
        <v>14</v>
      </c>
      <c r="C43" s="198"/>
      <c r="D43" s="198"/>
      <c r="E43" s="198"/>
      <c r="F43" s="198"/>
      <c r="G43" s="198" t="s">
        <v>16</v>
      </c>
      <c r="H43" s="198"/>
      <c r="I43" s="198"/>
      <c r="J43" s="201">
        <f t="shared" si="4"/>
        <v>0.5249999999999997</v>
      </c>
      <c r="K43" s="201"/>
      <c r="L43" s="201"/>
      <c r="M43" s="201"/>
      <c r="N43" s="202"/>
      <c r="O43" s="190" t="str">
        <f>D17</f>
        <v>Alemannia Gladbeck II</v>
      </c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36" t="s">
        <v>20</v>
      </c>
      <c r="AF43" s="191" t="str">
        <f>D19</f>
        <v>Vogelheimer SV</v>
      </c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6"/>
      <c r="AW43" s="178"/>
      <c r="AX43" s="179"/>
      <c r="AY43" s="36" t="s">
        <v>19</v>
      </c>
      <c r="AZ43" s="179"/>
      <c r="BA43" s="187"/>
      <c r="BB43" s="178"/>
      <c r="BC43" s="189"/>
      <c r="BD43" s="39"/>
      <c r="BE43" s="31" t="str">
        <f t="shared" si="0"/>
        <v>0</v>
      </c>
      <c r="BF43" s="33" t="str">
        <f t="shared" si="3"/>
        <v>0</v>
      </c>
      <c r="BG43" s="33" t="s">
        <v>19</v>
      </c>
      <c r="BH43" s="33" t="str">
        <f t="shared" si="1"/>
        <v>0</v>
      </c>
      <c r="BI43" s="24"/>
      <c r="BJ43" s="24"/>
      <c r="BK43" s="40"/>
      <c r="BL43" s="40"/>
      <c r="BM43" s="41" t="str">
        <f>AG16</f>
        <v>BV Rentfort II</v>
      </c>
      <c r="BN43" s="42" t="e">
        <f>SUM($BH$33+$BF$40+$BF$44+#REF!)</f>
        <v>#REF!</v>
      </c>
      <c r="BO43" s="42" t="e">
        <f>SUM($AZ$33+$AW$40+$AW$44+#REF!)</f>
        <v>#REF!</v>
      </c>
      <c r="BP43" s="43" t="s">
        <v>19</v>
      </c>
      <c r="BQ43" s="42" t="e">
        <f>SUM($AW$33+$AZ$40+$AZ$44+#REF!)</f>
        <v>#REF!</v>
      </c>
      <c r="BR43" s="44" t="e">
        <f>SUM(BO43-BQ43)</f>
        <v>#REF!</v>
      </c>
      <c r="BS43" s="24"/>
      <c r="BT43" s="24"/>
      <c r="BU43" s="24" t="s">
        <v>19</v>
      </c>
      <c r="BV43" s="31" t="str">
        <f t="shared" si="2"/>
        <v>0</v>
      </c>
      <c r="BW43" s="27"/>
      <c r="BX43" s="24"/>
      <c r="BY43" s="24" t="str">
        <f>$R$22</f>
        <v>SG Preußen Gladbeck II</v>
      </c>
      <c r="BZ43" s="31">
        <f>SUM($BE$34+$BV$40+$BE$46)</f>
        <v>0</v>
      </c>
      <c r="CA43" s="28">
        <f>SUM($AW$34+$AZ$40+$AW$46)</f>
        <v>0</v>
      </c>
      <c r="CB43" s="35" t="s">
        <v>19</v>
      </c>
      <c r="CC43" s="37">
        <f>SUM($AZ$34+$AW$40+$AZ$46)</f>
        <v>0</v>
      </c>
      <c r="CD43" s="38">
        <f>SUM(CA43-CC43)</f>
        <v>0</v>
      </c>
      <c r="CE43" s="28"/>
      <c r="CF43" s="28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</row>
    <row r="44" spans="2:97" s="23" customFormat="1" ht="22.5" customHeight="1">
      <c r="B44" s="199">
        <v>15</v>
      </c>
      <c r="C44" s="200"/>
      <c r="D44" s="200"/>
      <c r="E44" s="200"/>
      <c r="F44" s="200"/>
      <c r="G44" s="200" t="s">
        <v>22</v>
      </c>
      <c r="H44" s="200"/>
      <c r="I44" s="200"/>
      <c r="J44" s="213">
        <f t="shared" si="4"/>
        <v>0.533333333333333</v>
      </c>
      <c r="K44" s="213"/>
      <c r="L44" s="213"/>
      <c r="M44" s="213"/>
      <c r="N44" s="214"/>
      <c r="O44" s="207" t="str">
        <f>AG16</f>
        <v>BV Rentfort II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30" t="s">
        <v>20</v>
      </c>
      <c r="AF44" s="86" t="str">
        <f>AG18</f>
        <v>VfB Kirchhellen II</v>
      </c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212"/>
      <c r="AW44" s="175"/>
      <c r="AX44" s="177"/>
      <c r="AY44" s="30" t="s">
        <v>19</v>
      </c>
      <c r="AZ44" s="177"/>
      <c r="BA44" s="186"/>
      <c r="BB44" s="175"/>
      <c r="BC44" s="176"/>
      <c r="BD44" s="39"/>
      <c r="BE44" s="31" t="str">
        <f t="shared" si="0"/>
        <v>0</v>
      </c>
      <c r="BF44" s="33" t="str">
        <f t="shared" si="3"/>
        <v>0</v>
      </c>
      <c r="BG44" s="33" t="s">
        <v>19</v>
      </c>
      <c r="BH44" s="33" t="str">
        <f t="shared" si="1"/>
        <v>0</v>
      </c>
      <c r="BI44" s="24"/>
      <c r="BJ44" s="24"/>
      <c r="BK44" s="40"/>
      <c r="BL44" s="40"/>
      <c r="BM44" s="41" t="str">
        <f>AG17</f>
        <v>SW Gelsenkirchen-Süd II</v>
      </c>
      <c r="BN44" s="42" t="e">
        <f>SUM($BF$36+$BH$40+$BF$45+#REF!)</f>
        <v>#REF!</v>
      </c>
      <c r="BO44" s="42" t="e">
        <f>SUM($AW$36+$AZ$40+$AW$45+#REF!)</f>
        <v>#REF!</v>
      </c>
      <c r="BP44" s="43" t="s">
        <v>19</v>
      </c>
      <c r="BQ44" s="42" t="e">
        <f>SUM($AZ$36+$AW$40+$AZ$45+#REF!)</f>
        <v>#REF!</v>
      </c>
      <c r="BR44" s="44" t="e">
        <f>SUM(BO44-BQ44)</f>
        <v>#REF!</v>
      </c>
      <c r="BS44" s="24"/>
      <c r="BT44" s="24"/>
      <c r="BU44" s="24" t="s">
        <v>19</v>
      </c>
      <c r="BV44" s="31" t="str">
        <f t="shared" si="2"/>
        <v>0</v>
      </c>
      <c r="BW44" s="27"/>
      <c r="BX44" s="24"/>
      <c r="BY44" s="24" t="str">
        <f>$R$23</f>
        <v>Eintracht Erle II</v>
      </c>
      <c r="BZ44" s="31">
        <f>SUM($BV$34+$BE$41+$BE$47)</f>
        <v>0</v>
      </c>
      <c r="CA44" s="28">
        <f>SUM($AZ$34+$AW$41+$AW$47)</f>
        <v>0</v>
      </c>
      <c r="CB44" s="35" t="s">
        <v>19</v>
      </c>
      <c r="CC44" s="37">
        <f>SUM($AW$34+$AZ$41+$AZ$47)</f>
        <v>0</v>
      </c>
      <c r="CD44" s="38">
        <f>SUM(CA44-CC44)</f>
        <v>0</v>
      </c>
      <c r="CE44" s="28"/>
      <c r="CF44" s="28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</row>
    <row r="45" spans="2:97" s="23" customFormat="1" ht="22.5" customHeight="1" thickBot="1">
      <c r="B45" s="197">
        <v>16</v>
      </c>
      <c r="C45" s="198"/>
      <c r="D45" s="198"/>
      <c r="E45" s="198"/>
      <c r="F45" s="198"/>
      <c r="G45" s="198" t="s">
        <v>22</v>
      </c>
      <c r="H45" s="198"/>
      <c r="I45" s="198"/>
      <c r="J45" s="201">
        <f t="shared" si="4"/>
        <v>0.5416666666666663</v>
      </c>
      <c r="K45" s="201"/>
      <c r="L45" s="201"/>
      <c r="M45" s="201"/>
      <c r="N45" s="202"/>
      <c r="O45" s="190" t="str">
        <f>AG17</f>
        <v>SW Gelsenkirchen-Süd II</v>
      </c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36" t="s">
        <v>20</v>
      </c>
      <c r="AF45" s="191" t="str">
        <f>AG19</f>
        <v>SV Dorsten-Hardt II</v>
      </c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6"/>
      <c r="AW45" s="178"/>
      <c r="AX45" s="179"/>
      <c r="AY45" s="36" t="s">
        <v>19</v>
      </c>
      <c r="AZ45" s="179"/>
      <c r="BA45" s="187"/>
      <c r="BB45" s="178"/>
      <c r="BC45" s="189"/>
      <c r="BD45" s="39"/>
      <c r="BE45" s="31" t="str">
        <f t="shared" si="0"/>
        <v>0</v>
      </c>
      <c r="BF45" s="33" t="str">
        <f t="shared" si="3"/>
        <v>0</v>
      </c>
      <c r="BG45" s="33" t="s">
        <v>19</v>
      </c>
      <c r="BH45" s="33" t="str">
        <f t="shared" si="1"/>
        <v>0</v>
      </c>
      <c r="BI45" s="24"/>
      <c r="BJ45" s="24"/>
      <c r="BK45" s="40"/>
      <c r="BL45" s="40"/>
      <c r="BM45" s="45" t="str">
        <f>AG18</f>
        <v>VfB Kirchhellen II</v>
      </c>
      <c r="BN45" s="42" t="e">
        <f>SUM($BF$32+$BH$36+$BH$41+#REF!)</f>
        <v>#REF!</v>
      </c>
      <c r="BO45" s="42" t="e">
        <f>SUM($AW$32+$AZ$36+$AZ$41+#REF!)</f>
        <v>#REF!</v>
      </c>
      <c r="BP45" s="43" t="s">
        <v>19</v>
      </c>
      <c r="BQ45" s="42" t="e">
        <f>SUM($AZ$32+$AW$36+$AW$41+#REF!)</f>
        <v>#REF!</v>
      </c>
      <c r="BR45" s="46" t="e">
        <f>SUM(BO45-BQ45)</f>
        <v>#REF!</v>
      </c>
      <c r="BS45" s="24"/>
      <c r="BT45" s="24"/>
      <c r="BU45" s="24" t="s">
        <v>19</v>
      </c>
      <c r="BV45" s="31" t="str">
        <f t="shared" si="2"/>
        <v>0</v>
      </c>
      <c r="BW45" s="27"/>
      <c r="BX45" s="24"/>
      <c r="BY45" s="24" t="str">
        <f>$R$24</f>
        <v>SuS Beckhausen II</v>
      </c>
      <c r="BZ45" s="31">
        <f>SUM($BE$35+$BV$41+$BV$46)</f>
        <v>0</v>
      </c>
      <c r="CA45" s="28">
        <f>SUM($AW$35+$AZ$41+$AZ$46)</f>
        <v>0</v>
      </c>
      <c r="CB45" s="35" t="s">
        <v>19</v>
      </c>
      <c r="CC45" s="37">
        <f>SUM($AZ$35+$AW$41+$AW$46)</f>
        <v>0</v>
      </c>
      <c r="CD45" s="38">
        <f>SUM(CA45-CC45)</f>
        <v>0</v>
      </c>
      <c r="CE45" s="28"/>
      <c r="CF45" s="28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</row>
    <row r="46" spans="2:97" s="23" customFormat="1" ht="22.5" customHeight="1">
      <c r="B46" s="199">
        <v>17</v>
      </c>
      <c r="C46" s="200"/>
      <c r="D46" s="200"/>
      <c r="E46" s="200"/>
      <c r="F46" s="200"/>
      <c r="G46" s="200" t="s">
        <v>31</v>
      </c>
      <c r="H46" s="200"/>
      <c r="I46" s="200"/>
      <c r="J46" s="213">
        <f t="shared" si="4"/>
        <v>0.5499999999999996</v>
      </c>
      <c r="K46" s="213"/>
      <c r="L46" s="213"/>
      <c r="M46" s="213"/>
      <c r="N46" s="214"/>
      <c r="O46" s="207" t="str">
        <f>R22</f>
        <v>SG Preußen Gladbeck II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30" t="s">
        <v>20</v>
      </c>
      <c r="AF46" s="86" t="str">
        <f>R24</f>
        <v>SuS Beckhausen II</v>
      </c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212"/>
      <c r="AW46" s="175"/>
      <c r="AX46" s="177"/>
      <c r="AY46" s="30" t="s">
        <v>19</v>
      </c>
      <c r="AZ46" s="177"/>
      <c r="BA46" s="186"/>
      <c r="BB46" s="175"/>
      <c r="BC46" s="176"/>
      <c r="BD46" s="39"/>
      <c r="BE46" s="31" t="str">
        <f t="shared" si="0"/>
        <v>0</v>
      </c>
      <c r="BF46" s="33" t="str">
        <f t="shared" si="3"/>
        <v>0</v>
      </c>
      <c r="BG46" s="33" t="s">
        <v>19</v>
      </c>
      <c r="BH46" s="33" t="str">
        <f t="shared" si="1"/>
        <v>0</v>
      </c>
      <c r="BI46" s="24"/>
      <c r="BJ46" s="24"/>
      <c r="BK46" s="40"/>
      <c r="BL46" s="40"/>
      <c r="BM46" s="41" t="str">
        <f>AG19</f>
        <v>SV Dorsten-Hardt II</v>
      </c>
      <c r="BN46" s="42">
        <f>SUM($BF$33+$BH$37+$BF$41+$BH$45)</f>
        <v>0</v>
      </c>
      <c r="BO46" s="42">
        <f>SUM($AW$33+$AZ$37+$AW$41+$AZ$45)</f>
        <v>0</v>
      </c>
      <c r="BP46" s="43" t="s">
        <v>19</v>
      </c>
      <c r="BQ46" s="42">
        <f>SUM($AZ$33+$AW$37+$AZ$41+$AW$45)</f>
        <v>0</v>
      </c>
      <c r="BR46" s="44">
        <f>SUM(BO46-BQ46)</f>
        <v>0</v>
      </c>
      <c r="BS46" s="24"/>
      <c r="BT46" s="24"/>
      <c r="BU46" s="24" t="s">
        <v>19</v>
      </c>
      <c r="BV46" s="31" t="str">
        <f t="shared" si="2"/>
        <v>0</v>
      </c>
      <c r="BW46" s="27"/>
      <c r="BX46" s="24"/>
      <c r="BY46" s="24" t="str">
        <f>$R$25</f>
        <v>Batenbrocker Ruhrpott Kicker II</v>
      </c>
      <c r="BZ46" s="31">
        <f>SUM($BV$35+$BE$40+$BV$47)</f>
        <v>0</v>
      </c>
      <c r="CA46" s="28">
        <f>SUM($AZ$35+$AW$40+$AZ$47)</f>
        <v>0</v>
      </c>
      <c r="CB46" s="35" t="s">
        <v>19</v>
      </c>
      <c r="CC46" s="37">
        <f>SUM($AW$35+$AZ$40+$AW$47)</f>
        <v>0</v>
      </c>
      <c r="CD46" s="38">
        <f>SUM(CA46-CC46)</f>
        <v>0</v>
      </c>
      <c r="CE46" s="28"/>
      <c r="CF46" s="28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</row>
    <row r="47" spans="2:97" s="23" customFormat="1" ht="22.5" customHeight="1" thickBot="1">
      <c r="B47" s="197">
        <v>18</v>
      </c>
      <c r="C47" s="198"/>
      <c r="D47" s="198"/>
      <c r="E47" s="198"/>
      <c r="F47" s="198"/>
      <c r="G47" s="198" t="s">
        <v>31</v>
      </c>
      <c r="H47" s="198"/>
      <c r="I47" s="198"/>
      <c r="J47" s="201">
        <f t="shared" si="4"/>
        <v>0.5583333333333329</v>
      </c>
      <c r="K47" s="201"/>
      <c r="L47" s="201"/>
      <c r="M47" s="201"/>
      <c r="N47" s="202"/>
      <c r="O47" s="190" t="str">
        <f>R23</f>
        <v>Eintracht Erle II</v>
      </c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36" t="s">
        <v>20</v>
      </c>
      <c r="AF47" s="191" t="str">
        <f>R25</f>
        <v>Batenbrocker Ruhrpott Kicker II</v>
      </c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6"/>
      <c r="AW47" s="178"/>
      <c r="AX47" s="179"/>
      <c r="AY47" s="36" t="s">
        <v>19</v>
      </c>
      <c r="AZ47" s="179"/>
      <c r="BA47" s="187"/>
      <c r="BB47" s="178"/>
      <c r="BC47" s="189"/>
      <c r="BD47" s="39"/>
      <c r="BE47" s="31" t="str">
        <f t="shared" si="0"/>
        <v>0</v>
      </c>
      <c r="BF47" s="33" t="str">
        <f t="shared" si="3"/>
        <v>0</v>
      </c>
      <c r="BG47" s="33" t="s">
        <v>19</v>
      </c>
      <c r="BH47" s="33" t="str">
        <f t="shared" si="1"/>
        <v>0</v>
      </c>
      <c r="BI47" s="24"/>
      <c r="BJ47" s="24"/>
      <c r="BK47" s="40"/>
      <c r="BL47" s="40"/>
      <c r="BM47" s="41">
        <f>AG20</f>
        <v>0</v>
      </c>
      <c r="BN47" s="42" t="e">
        <f>SUM($BH$32+$BF$37+$BH$44+#REF!)</f>
        <v>#REF!</v>
      </c>
      <c r="BO47" s="42" t="e">
        <f>SUM($AZ$32+$AW$37+$AZ$44+#REF!)</f>
        <v>#REF!</v>
      </c>
      <c r="BP47" s="43" t="s">
        <v>19</v>
      </c>
      <c r="BQ47" s="42" t="e">
        <f>SUM($AW$32+$AZ$37+$AW$44+#REF!)</f>
        <v>#REF!</v>
      </c>
      <c r="BR47" s="44" t="e">
        <f>SUM(BO47-BQ47)</f>
        <v>#REF!</v>
      </c>
      <c r="BS47" s="24"/>
      <c r="BT47" s="24"/>
      <c r="BU47" s="24" t="s">
        <v>19</v>
      </c>
      <c r="BV47" s="31" t="str">
        <f t="shared" si="2"/>
        <v>0</v>
      </c>
      <c r="BW47" s="27"/>
      <c r="BX47" s="24"/>
      <c r="BY47" s="24"/>
      <c r="BZ47" s="24"/>
      <c r="CA47" s="24"/>
      <c r="CB47" s="24"/>
      <c r="CC47" s="28"/>
      <c r="CD47" s="28"/>
      <c r="CE47" s="28"/>
      <c r="CF47" s="28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</row>
    <row r="48" spans="2:60" ht="13.5" customHeight="1"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  <c r="AX48" s="50"/>
      <c r="AY48" s="50"/>
      <c r="AZ48" s="50"/>
      <c r="BA48" s="50"/>
      <c r="BB48" s="50"/>
      <c r="BC48" s="50"/>
      <c r="BD48" s="22"/>
      <c r="BF48" s="33"/>
      <c r="BG48" s="33"/>
      <c r="BH48" s="33"/>
    </row>
    <row r="49" spans="2:60" ht="33" customHeight="1">
      <c r="B49" s="109" t="str">
        <f>$A$2</f>
        <v>SG Preußen Gladbeck 1910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F49" s="33"/>
      <c r="BG49" s="33"/>
      <c r="BH49" s="33"/>
    </row>
    <row r="50" spans="2:60" ht="13.5" customHeight="1">
      <c r="B50" s="47"/>
      <c r="C50" s="47"/>
      <c r="D50" s="47"/>
      <c r="E50" s="47"/>
      <c r="F50" s="47"/>
      <c r="G50" s="47"/>
      <c r="H50" s="47"/>
      <c r="I50" s="47"/>
      <c r="J50" s="48"/>
      <c r="K50" s="48"/>
      <c r="L50" s="48"/>
      <c r="M50" s="48"/>
      <c r="N50" s="48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0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50"/>
      <c r="AX50" s="50"/>
      <c r="AY50" s="50"/>
      <c r="AZ50" s="50"/>
      <c r="BA50" s="50"/>
      <c r="BB50" s="50"/>
      <c r="BC50" s="50"/>
      <c r="BD50" s="22"/>
      <c r="BF50" s="33"/>
      <c r="BG50" s="33"/>
      <c r="BH50" s="33"/>
    </row>
    <row r="51" ht="12.75">
      <c r="B51" s="21" t="s">
        <v>27</v>
      </c>
    </row>
    <row r="52" ht="6" customHeight="1" thickBot="1"/>
    <row r="53" spans="2:97" s="53" customFormat="1" ht="13.5" customHeight="1" thickBot="1">
      <c r="B53" s="193" t="s">
        <v>12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5"/>
      <c r="P53" s="193" t="s">
        <v>24</v>
      </c>
      <c r="Q53" s="194"/>
      <c r="R53" s="195"/>
      <c r="S53" s="193" t="s">
        <v>25</v>
      </c>
      <c r="T53" s="194"/>
      <c r="U53" s="194"/>
      <c r="V53" s="194"/>
      <c r="W53" s="195"/>
      <c r="X53" s="193" t="s">
        <v>26</v>
      </c>
      <c r="Y53" s="194"/>
      <c r="Z53" s="195"/>
      <c r="AA53" s="52"/>
      <c r="AB53" s="52"/>
      <c r="AC53" s="52"/>
      <c r="AD53" s="52"/>
      <c r="AE53" s="193" t="s">
        <v>13</v>
      </c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5"/>
      <c r="AS53" s="193" t="s">
        <v>24</v>
      </c>
      <c r="AT53" s="194"/>
      <c r="AU53" s="195"/>
      <c r="AV53" s="193" t="s">
        <v>25</v>
      </c>
      <c r="AW53" s="194"/>
      <c r="AX53" s="194"/>
      <c r="AY53" s="194"/>
      <c r="AZ53" s="195"/>
      <c r="BA53" s="193" t="s">
        <v>26</v>
      </c>
      <c r="BB53" s="194"/>
      <c r="BC53" s="19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5"/>
      <c r="BW53" s="55"/>
      <c r="BX53" s="54"/>
      <c r="BY53" s="34" t="s">
        <v>44</v>
      </c>
      <c r="BZ53" s="24" t="s">
        <v>24</v>
      </c>
      <c r="CA53" s="105" t="s">
        <v>25</v>
      </c>
      <c r="CB53" s="105"/>
      <c r="CC53" s="105"/>
      <c r="CD53" s="35" t="s">
        <v>26</v>
      </c>
      <c r="CE53" s="56"/>
      <c r="CF53" s="56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</row>
    <row r="54" spans="2:88" ht="18" customHeight="1">
      <c r="B54" s="220" t="s">
        <v>8</v>
      </c>
      <c r="C54" s="188"/>
      <c r="D54" s="217" t="str">
        <f>$BY$31</f>
        <v>SG Preußen Gladbeck III</v>
      </c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9"/>
      <c r="P54" s="130">
        <f>$BZ$31</f>
        <v>0</v>
      </c>
      <c r="Q54" s="131"/>
      <c r="R54" s="132"/>
      <c r="S54" s="188">
        <f>$CA$31</f>
        <v>0</v>
      </c>
      <c r="T54" s="188"/>
      <c r="U54" s="58" t="s">
        <v>19</v>
      </c>
      <c r="V54" s="188">
        <f>$CC$31</f>
        <v>0</v>
      </c>
      <c r="W54" s="188"/>
      <c r="X54" s="124">
        <f>$CD$31</f>
        <v>0</v>
      </c>
      <c r="Y54" s="125"/>
      <c r="Z54" s="126"/>
      <c r="AA54" s="23"/>
      <c r="AB54" s="23"/>
      <c r="AC54" s="23"/>
      <c r="AD54" s="23"/>
      <c r="AE54" s="220" t="s">
        <v>8</v>
      </c>
      <c r="AF54" s="188"/>
      <c r="AG54" s="217" t="str">
        <f>$BY$37</f>
        <v>BV Rentfort II</v>
      </c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9"/>
      <c r="AS54" s="130">
        <f>$BZ$37</f>
        <v>0</v>
      </c>
      <c r="AT54" s="131"/>
      <c r="AU54" s="132"/>
      <c r="AV54" s="188">
        <f>$CA$37</f>
        <v>0</v>
      </c>
      <c r="AW54" s="188"/>
      <c r="AX54" s="58" t="s">
        <v>19</v>
      </c>
      <c r="AY54" s="188">
        <f>$CC$37</f>
        <v>0</v>
      </c>
      <c r="AZ54" s="188"/>
      <c r="BA54" s="124">
        <f>$CD$37</f>
        <v>0</v>
      </c>
      <c r="BB54" s="125"/>
      <c r="BC54" s="126"/>
      <c r="BY54" s="24" t="str">
        <f>$AG$54</f>
        <v>BV Rentfort II</v>
      </c>
      <c r="BZ54" s="31">
        <f>$AS$54</f>
        <v>0</v>
      </c>
      <c r="CA54" s="28">
        <f>$AV$54</f>
        <v>0</v>
      </c>
      <c r="CB54" s="35" t="s">
        <v>19</v>
      </c>
      <c r="CC54" s="37">
        <f>$AY$54</f>
        <v>0</v>
      </c>
      <c r="CD54" s="38">
        <f>$BA$54</f>
        <v>0</v>
      </c>
      <c r="CH54" s="5">
        <f>IF(ISBLANK($AZ$47),"",IF(AND($BZ$54=$BZ$55,$CD$54=$CD$55,$CA$55=$CA$54),1,0))</f>
      </c>
      <c r="CI54" s="5">
        <f>IF(ISBLANK($AZ$47),"",IF(AND($BZ$56=$BZ$55,$CD$56=$CD$55,$CA$55=$CA$56),1,0))</f>
      </c>
      <c r="CJ54" s="5">
        <f>SUM(CH54:CI54)</f>
        <v>0</v>
      </c>
    </row>
    <row r="55" spans="2:82" ht="18" customHeight="1">
      <c r="B55" s="137" t="s">
        <v>9</v>
      </c>
      <c r="C55" s="117"/>
      <c r="D55" s="138" t="str">
        <f>$BY$32</f>
        <v>Alemannia Gladbeck II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40"/>
      <c r="P55" s="121">
        <f>$BZ$32</f>
        <v>0</v>
      </c>
      <c r="Q55" s="122"/>
      <c r="R55" s="123"/>
      <c r="S55" s="117">
        <f>$CA$32</f>
        <v>0</v>
      </c>
      <c r="T55" s="117"/>
      <c r="U55" s="59" t="s">
        <v>19</v>
      </c>
      <c r="V55" s="117">
        <f>$CC$32</f>
        <v>0</v>
      </c>
      <c r="W55" s="117"/>
      <c r="X55" s="118">
        <f>$CD$32</f>
        <v>0</v>
      </c>
      <c r="Y55" s="119"/>
      <c r="Z55" s="120"/>
      <c r="AA55" s="23"/>
      <c r="AB55" s="23"/>
      <c r="AC55" s="23"/>
      <c r="AD55" s="23"/>
      <c r="AE55" s="137" t="s">
        <v>9</v>
      </c>
      <c r="AF55" s="117"/>
      <c r="AG55" s="138" t="str">
        <f>$BY$38</f>
        <v>SW Gelsenkirchen-Süd II</v>
      </c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21">
        <f>$BZ$38</f>
        <v>0</v>
      </c>
      <c r="AT55" s="122"/>
      <c r="AU55" s="123"/>
      <c r="AV55" s="117">
        <f>$CA$38</f>
        <v>0</v>
      </c>
      <c r="AW55" s="117"/>
      <c r="AX55" s="59" t="s">
        <v>19</v>
      </c>
      <c r="AY55" s="117">
        <f>$CC$38</f>
        <v>0</v>
      </c>
      <c r="AZ55" s="117"/>
      <c r="BA55" s="118">
        <f>$CD$38</f>
        <v>0</v>
      </c>
      <c r="BB55" s="119"/>
      <c r="BC55" s="120"/>
      <c r="BY55" s="24" t="str">
        <f>$R$60</f>
        <v>SG Preußen Gladbeck II</v>
      </c>
      <c r="BZ55" s="31">
        <f>$AD$60</f>
        <v>0</v>
      </c>
      <c r="CA55" s="28">
        <f>$AG$60</f>
        <v>0</v>
      </c>
      <c r="CB55" s="35" t="s">
        <v>19</v>
      </c>
      <c r="CC55" s="37">
        <f>$AJ$60</f>
        <v>0</v>
      </c>
      <c r="CD55" s="38">
        <f>$AL$60</f>
        <v>0</v>
      </c>
    </row>
    <row r="56" spans="2:82" ht="18" customHeight="1">
      <c r="B56" s="137" t="s">
        <v>10</v>
      </c>
      <c r="C56" s="117"/>
      <c r="D56" s="138" t="str">
        <f>$BY$33</f>
        <v>Rot-Weiß Bismarck II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40"/>
      <c r="P56" s="121">
        <f>$BZ$33</f>
        <v>0</v>
      </c>
      <c r="Q56" s="122"/>
      <c r="R56" s="123"/>
      <c r="S56" s="117">
        <f>$CA$33</f>
        <v>0</v>
      </c>
      <c r="T56" s="117"/>
      <c r="U56" s="59" t="s">
        <v>19</v>
      </c>
      <c r="V56" s="117">
        <f>$CC$33</f>
        <v>0</v>
      </c>
      <c r="W56" s="117"/>
      <c r="X56" s="118">
        <f>$CD$33</f>
        <v>0</v>
      </c>
      <c r="Y56" s="119"/>
      <c r="Z56" s="120"/>
      <c r="AA56" s="23"/>
      <c r="AB56" s="23"/>
      <c r="AC56" s="23"/>
      <c r="AD56" s="23"/>
      <c r="AE56" s="137" t="s">
        <v>10</v>
      </c>
      <c r="AF56" s="117"/>
      <c r="AG56" s="138" t="str">
        <f>$BY$39</f>
        <v>VfB Kirchhellen II</v>
      </c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40"/>
      <c r="AS56" s="121">
        <f>$BZ$39</f>
        <v>0</v>
      </c>
      <c r="AT56" s="122"/>
      <c r="AU56" s="123"/>
      <c r="AV56" s="117">
        <f>$CA$39</f>
        <v>0</v>
      </c>
      <c r="AW56" s="117"/>
      <c r="AX56" s="59" t="s">
        <v>19</v>
      </c>
      <c r="AY56" s="117">
        <f>$CC$39</f>
        <v>0</v>
      </c>
      <c r="AZ56" s="117"/>
      <c r="BA56" s="118">
        <f>$CD$39</f>
        <v>0</v>
      </c>
      <c r="BB56" s="119"/>
      <c r="BC56" s="120"/>
      <c r="BY56" s="24" t="str">
        <f>$D$54</f>
        <v>SG Preußen Gladbeck III</v>
      </c>
      <c r="BZ56" s="31">
        <f>$P$54</f>
        <v>0</v>
      </c>
      <c r="CA56" s="28">
        <f>$S$54</f>
        <v>0</v>
      </c>
      <c r="CB56" s="35" t="s">
        <v>19</v>
      </c>
      <c r="CC56" s="37">
        <f>$V$54</f>
        <v>0</v>
      </c>
      <c r="CD56" s="38">
        <f>$X$54</f>
        <v>0</v>
      </c>
    </row>
    <row r="57" spans="2:82" ht="18" customHeight="1" thickBot="1">
      <c r="B57" s="144" t="s">
        <v>11</v>
      </c>
      <c r="C57" s="145"/>
      <c r="D57" s="146" t="str">
        <f>$BY$34</f>
        <v>Vogelheimer SV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  <c r="P57" s="134">
        <f>$BZ$34</f>
        <v>0</v>
      </c>
      <c r="Q57" s="135"/>
      <c r="R57" s="136"/>
      <c r="S57" s="133">
        <f>$CA$34</f>
        <v>0</v>
      </c>
      <c r="T57" s="133"/>
      <c r="U57" s="60" t="s">
        <v>19</v>
      </c>
      <c r="V57" s="133">
        <f>$CC$34</f>
        <v>0</v>
      </c>
      <c r="W57" s="133"/>
      <c r="X57" s="141">
        <f>$CD$34</f>
        <v>0</v>
      </c>
      <c r="Y57" s="142"/>
      <c r="Z57" s="143"/>
      <c r="AA57" s="23"/>
      <c r="AB57" s="23"/>
      <c r="AC57" s="23"/>
      <c r="AD57" s="23"/>
      <c r="AE57" s="144" t="s">
        <v>11</v>
      </c>
      <c r="AF57" s="145"/>
      <c r="AG57" s="146" t="str">
        <f>$BY$40</f>
        <v>SV Dorsten-Hardt II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8"/>
      <c r="AS57" s="134">
        <f>$BZ$40</f>
        <v>0</v>
      </c>
      <c r="AT57" s="135"/>
      <c r="AU57" s="136"/>
      <c r="AV57" s="133">
        <f>$CA$40</f>
        <v>0</v>
      </c>
      <c r="AW57" s="133"/>
      <c r="AX57" s="60" t="s">
        <v>19</v>
      </c>
      <c r="AY57" s="133">
        <f>$CC$40</f>
        <v>0</v>
      </c>
      <c r="AZ57" s="133"/>
      <c r="BA57" s="141">
        <f>$CD$40</f>
        <v>0</v>
      </c>
      <c r="BB57" s="142"/>
      <c r="BC57" s="143"/>
      <c r="BY57" s="34" t="s">
        <v>45</v>
      </c>
      <c r="BZ57" s="24" t="s">
        <v>24</v>
      </c>
      <c r="CA57" s="105" t="s">
        <v>25</v>
      </c>
      <c r="CB57" s="105"/>
      <c r="CC57" s="105"/>
      <c r="CD57" s="35" t="s">
        <v>26</v>
      </c>
    </row>
    <row r="58" spans="77:88" ht="13.5" thickBot="1">
      <c r="BY58" s="24" t="str">
        <f>$AG$55</f>
        <v>SW Gelsenkirchen-Süd II</v>
      </c>
      <c r="BZ58" s="31">
        <f>$AS$55</f>
        <v>0</v>
      </c>
      <c r="CA58" s="28">
        <f>$AV$55</f>
        <v>0</v>
      </c>
      <c r="CB58" s="35" t="s">
        <v>19</v>
      </c>
      <c r="CC58" s="37">
        <f>$AY$55</f>
        <v>0</v>
      </c>
      <c r="CD58" s="38">
        <f>$BA$55</f>
        <v>0</v>
      </c>
      <c r="CH58" s="5">
        <f>IF(ISBLANK($AZ$47),"",IF(AND($BZ$59=$BZ$58,$CD$58=$CD$59,$CA$59=$CA$58),1,0))</f>
      </c>
      <c r="CI58" s="5">
        <f>IF(ISBLANK($AZ$47),"",IF(AND($BZ$60=$BZ$59,$CD$60=$CD$59,$CA$59=$CA$60),1,0))</f>
      </c>
      <c r="CJ58" s="5">
        <f>SUM(CH58:CI58)</f>
        <v>0</v>
      </c>
    </row>
    <row r="59" spans="16:82" ht="13.5" thickBot="1">
      <c r="P59" s="193" t="s">
        <v>30</v>
      </c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5"/>
      <c r="AD59" s="193" t="s">
        <v>24</v>
      </c>
      <c r="AE59" s="194"/>
      <c r="AF59" s="195"/>
      <c r="AG59" s="193" t="s">
        <v>25</v>
      </c>
      <c r="AH59" s="194"/>
      <c r="AI59" s="194"/>
      <c r="AJ59" s="194"/>
      <c r="AK59" s="195"/>
      <c r="AL59" s="193" t="s">
        <v>26</v>
      </c>
      <c r="AM59" s="194"/>
      <c r="AN59" s="19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4"/>
      <c r="BY59" s="24" t="str">
        <f>$R$61</f>
        <v>Eintracht Erle II</v>
      </c>
      <c r="BZ59" s="31">
        <f>$AD$61</f>
        <v>0</v>
      </c>
      <c r="CA59" s="28">
        <f>$AG$61</f>
        <v>0</v>
      </c>
      <c r="CB59" s="35" t="s">
        <v>19</v>
      </c>
      <c r="CC59" s="37">
        <f>$AJ$61</f>
        <v>0</v>
      </c>
      <c r="CD59" s="38">
        <f>$AL$61</f>
        <v>0</v>
      </c>
    </row>
    <row r="60" spans="16:82" ht="18" customHeight="1">
      <c r="P60" s="220" t="s">
        <v>8</v>
      </c>
      <c r="Q60" s="188"/>
      <c r="R60" s="217" t="str">
        <f>$BY$43</f>
        <v>SG Preußen Gladbeck II</v>
      </c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9"/>
      <c r="AD60" s="130">
        <f>$BZ$43</f>
        <v>0</v>
      </c>
      <c r="AE60" s="131"/>
      <c r="AF60" s="132"/>
      <c r="AG60" s="188">
        <f>$CA$43</f>
        <v>0</v>
      </c>
      <c r="AH60" s="188"/>
      <c r="AI60" s="58" t="s">
        <v>19</v>
      </c>
      <c r="AJ60" s="188">
        <f>$CC$43</f>
        <v>0</v>
      </c>
      <c r="AK60" s="188"/>
      <c r="AL60" s="124">
        <f>$CD$43</f>
        <v>0</v>
      </c>
      <c r="AM60" s="125"/>
      <c r="AN60" s="126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4"/>
      <c r="BY60" s="24" t="str">
        <f>$D$55</f>
        <v>Alemannia Gladbeck II</v>
      </c>
      <c r="BZ60" s="31">
        <f>$P$55</f>
        <v>0</v>
      </c>
      <c r="CA60" s="28">
        <f>$S$55</f>
        <v>0</v>
      </c>
      <c r="CB60" s="35" t="s">
        <v>19</v>
      </c>
      <c r="CC60" s="37">
        <f>$V$55</f>
        <v>0</v>
      </c>
      <c r="CD60" s="38">
        <f>$X$55</f>
        <v>0</v>
      </c>
    </row>
    <row r="61" spans="16:82" ht="18" customHeight="1">
      <c r="P61" s="137" t="s">
        <v>9</v>
      </c>
      <c r="Q61" s="117"/>
      <c r="R61" s="138" t="str">
        <f>$BY$44</f>
        <v>Eintracht Erle II</v>
      </c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40"/>
      <c r="AD61" s="121">
        <f>$BZ$44</f>
        <v>0</v>
      </c>
      <c r="AE61" s="122"/>
      <c r="AF61" s="123"/>
      <c r="AG61" s="117">
        <f>$CA$44</f>
        <v>0</v>
      </c>
      <c r="AH61" s="117"/>
      <c r="AI61" s="59" t="s">
        <v>19</v>
      </c>
      <c r="AJ61" s="117">
        <f>$CC$44</f>
        <v>0</v>
      </c>
      <c r="AK61" s="117"/>
      <c r="AL61" s="118">
        <f>$CD$44</f>
        <v>0</v>
      </c>
      <c r="AM61" s="119"/>
      <c r="AN61" s="120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4"/>
      <c r="BY61" s="34" t="s">
        <v>58</v>
      </c>
      <c r="BZ61" s="24" t="s">
        <v>24</v>
      </c>
      <c r="CA61" s="105" t="s">
        <v>25</v>
      </c>
      <c r="CB61" s="105"/>
      <c r="CC61" s="105"/>
      <c r="CD61" s="35" t="s">
        <v>26</v>
      </c>
    </row>
    <row r="62" spans="16:88" ht="18" customHeight="1">
      <c r="P62" s="137" t="s">
        <v>10</v>
      </c>
      <c r="Q62" s="117"/>
      <c r="R62" s="138" t="str">
        <f>$BY$45</f>
        <v>SuS Beckhausen II</v>
      </c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40"/>
      <c r="AD62" s="121">
        <f>$BZ$45</f>
        <v>0</v>
      </c>
      <c r="AE62" s="122"/>
      <c r="AF62" s="123"/>
      <c r="AG62" s="117">
        <f>$CA$45</f>
        <v>0</v>
      </c>
      <c r="AH62" s="117"/>
      <c r="AI62" s="59" t="s">
        <v>19</v>
      </c>
      <c r="AJ62" s="117">
        <f>$CC$45</f>
        <v>0</v>
      </c>
      <c r="AK62" s="117"/>
      <c r="AL62" s="118">
        <f>$CD$45</f>
        <v>0</v>
      </c>
      <c r="AM62" s="119"/>
      <c r="AN62" s="120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4"/>
      <c r="BY62" s="24" t="str">
        <f>$D$56</f>
        <v>Rot-Weiß Bismarck II</v>
      </c>
      <c r="BZ62" s="31">
        <f>$P$56</f>
        <v>0</v>
      </c>
      <c r="CA62" s="28">
        <f>$S$56</f>
        <v>0</v>
      </c>
      <c r="CB62" s="35" t="s">
        <v>19</v>
      </c>
      <c r="CC62" s="37">
        <f>$V$56</f>
        <v>0</v>
      </c>
      <c r="CD62" s="38">
        <f>$X$56</f>
        <v>0</v>
      </c>
      <c r="CH62" s="5">
        <f>IF(ISBLANK($AZ$47),"",IF(AND($BZ$63=$BZ$62,$CD$62=$CD$63,$CA$63=$CA$62),1,0))</f>
      </c>
      <c r="CI62" s="5">
        <f>IF(ISBLANK($AZ$47),"",IF(AND($BZ$64=$BZ$63,$CD$64=$CD$63,$CA$63=$CA$64),1,0))</f>
      </c>
      <c r="CJ62" s="5">
        <f>SUM(CH62:CI62)</f>
        <v>0</v>
      </c>
    </row>
    <row r="63" spans="16:82" ht="18" customHeight="1" thickBot="1">
      <c r="P63" s="144" t="s">
        <v>11</v>
      </c>
      <c r="Q63" s="145"/>
      <c r="R63" s="146" t="str">
        <f>$BY$46</f>
        <v>Batenbrocker Ruhrpott Kicker II</v>
      </c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8"/>
      <c r="AD63" s="134">
        <f>$BZ$46</f>
        <v>0</v>
      </c>
      <c r="AE63" s="135"/>
      <c r="AF63" s="136"/>
      <c r="AG63" s="133">
        <f>$CA$46</f>
        <v>0</v>
      </c>
      <c r="AH63" s="133"/>
      <c r="AI63" s="60" t="s">
        <v>19</v>
      </c>
      <c r="AJ63" s="133">
        <f>$CC$46</f>
        <v>0</v>
      </c>
      <c r="AK63" s="133"/>
      <c r="AL63" s="141">
        <f>$CD$46</f>
        <v>0</v>
      </c>
      <c r="AM63" s="142"/>
      <c r="AN63" s="143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4"/>
      <c r="BY63" s="24" t="str">
        <f>$R$62</f>
        <v>SuS Beckhausen II</v>
      </c>
      <c r="BZ63" s="31">
        <f>$AD$62</f>
        <v>0</v>
      </c>
      <c r="CA63" s="28">
        <f>$AG$62</f>
        <v>0</v>
      </c>
      <c r="CB63" s="35" t="s">
        <v>19</v>
      </c>
      <c r="CC63" s="37">
        <f>$AJ$62</f>
        <v>0</v>
      </c>
      <c r="CD63" s="38">
        <f>$AL$62</f>
        <v>0</v>
      </c>
    </row>
    <row r="64" spans="77:82" ht="12.75">
      <c r="BY64" s="24" t="str">
        <f>$AG$56</f>
        <v>VfB Kirchhellen II</v>
      </c>
      <c r="BZ64" s="31">
        <f>$AS$56</f>
        <v>0</v>
      </c>
      <c r="CA64" s="28">
        <f>$AV$56</f>
        <v>0</v>
      </c>
      <c r="CB64" s="35" t="s">
        <v>19</v>
      </c>
      <c r="CC64" s="37">
        <f>$AY$56</f>
        <v>0</v>
      </c>
      <c r="CD64" s="38">
        <f>$BA$56</f>
        <v>0</v>
      </c>
    </row>
    <row r="65" spans="77:82" ht="12.75">
      <c r="BY65" s="34" t="s">
        <v>63</v>
      </c>
      <c r="BZ65" s="24" t="s">
        <v>24</v>
      </c>
      <c r="CA65" s="105" t="s">
        <v>25</v>
      </c>
      <c r="CB65" s="105"/>
      <c r="CC65" s="105"/>
      <c r="CD65" s="35" t="s">
        <v>26</v>
      </c>
    </row>
    <row r="66" spans="2:88" ht="10.5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Y66" s="24" t="str">
        <f>$R$63</f>
        <v>Batenbrocker Ruhrpott Kicker II</v>
      </c>
      <c r="BZ66" s="31">
        <f>$AD$63</f>
        <v>0</v>
      </c>
      <c r="CA66" s="28">
        <f>$AG$63</f>
        <v>0</v>
      </c>
      <c r="CB66" s="35" t="s">
        <v>19</v>
      </c>
      <c r="CC66" s="37">
        <f>$AJ$63</f>
        <v>0</v>
      </c>
      <c r="CD66" s="38">
        <f>$AL$63</f>
        <v>0</v>
      </c>
      <c r="CH66" s="5">
        <f>IF(ISBLANK($AZ$47),"",IF(AND($BZ$67=$BZ$66,$CD$66=$CD$67,$CA$67=$CA$66),1,0))</f>
      </c>
      <c r="CI66" s="5">
        <f>IF(ISBLANK($AZ$47),"",IF(AND($BZ$68=$BZ$67,$CD$68=$CD$67,$CA$67=$CA$68),1,0))</f>
      </c>
      <c r="CJ66" s="5">
        <f>SUM(CH66:CI66)</f>
        <v>0</v>
      </c>
    </row>
    <row r="67" spans="2:107" ht="12.75">
      <c r="B67" s="21" t="s">
        <v>94</v>
      </c>
      <c r="BY67" s="24" t="str">
        <f>$D$57</f>
        <v>Vogelheimer SV</v>
      </c>
      <c r="BZ67" s="31">
        <f>$P$57</f>
        <v>0</v>
      </c>
      <c r="CA67" s="28">
        <f>$S$57</f>
        <v>0</v>
      </c>
      <c r="CB67" s="35" t="s">
        <v>19</v>
      </c>
      <c r="CC67" s="37">
        <f>$V$57</f>
        <v>0</v>
      </c>
      <c r="CD67" s="38">
        <f>$X$57</f>
        <v>0</v>
      </c>
      <c r="CV67" s="5"/>
      <c r="CW67" s="5"/>
      <c r="CX67" s="5"/>
      <c r="CY67" s="5"/>
      <c r="CZ67" s="5"/>
      <c r="DA67" s="5"/>
      <c r="DB67" s="5"/>
      <c r="DC67" s="5"/>
    </row>
    <row r="68" spans="77:107" ht="12.75">
      <c r="BY68" s="24" t="str">
        <f>$AG$57</f>
        <v>SV Dorsten-Hardt II</v>
      </c>
      <c r="BZ68" s="31">
        <f>$AS$57</f>
        <v>0</v>
      </c>
      <c r="CA68" s="28">
        <f>$AV$57</f>
        <v>0</v>
      </c>
      <c r="CB68" s="35" t="s">
        <v>19</v>
      </c>
      <c r="CC68" s="37">
        <f>$AY$57</f>
        <v>0</v>
      </c>
      <c r="CD68" s="38">
        <f>$BA$57</f>
        <v>0</v>
      </c>
      <c r="CV68" s="5"/>
      <c r="CW68" s="5"/>
      <c r="CX68" s="5"/>
      <c r="CY68" s="5"/>
      <c r="CZ68" s="5"/>
      <c r="DA68" s="5"/>
      <c r="DB68" s="5"/>
      <c r="DC68" s="5"/>
    </row>
    <row r="69" spans="1:107" ht="15.75">
      <c r="A69" s="12"/>
      <c r="B69" s="12"/>
      <c r="C69" s="12"/>
      <c r="D69" s="12"/>
      <c r="E69" s="12"/>
      <c r="F69" s="12"/>
      <c r="G69" s="19" t="s">
        <v>2</v>
      </c>
      <c r="H69" s="116">
        <f>J47+2*($U$10*$X$10+$AL$10)</f>
        <v>0.5749999999999996</v>
      </c>
      <c r="I69" s="116"/>
      <c r="J69" s="116"/>
      <c r="K69" s="116"/>
      <c r="L69" s="116"/>
      <c r="M69" s="1" t="s">
        <v>3</v>
      </c>
      <c r="N69" s="12"/>
      <c r="O69" s="12"/>
      <c r="P69" s="12"/>
      <c r="Q69" s="12"/>
      <c r="R69" s="12"/>
      <c r="S69" s="12"/>
      <c r="T69" s="12"/>
      <c r="U69" s="19" t="s">
        <v>4</v>
      </c>
      <c r="V69" s="128">
        <v>1</v>
      </c>
      <c r="W69" s="128"/>
      <c r="X69" s="20" t="s">
        <v>29</v>
      </c>
      <c r="Y69" s="129">
        <v>0.006944444444444444</v>
      </c>
      <c r="Z69" s="129"/>
      <c r="AA69" s="129"/>
      <c r="AB69" s="129"/>
      <c r="AC69" s="129"/>
      <c r="AD69" s="1" t="s">
        <v>5</v>
      </c>
      <c r="AE69" s="12"/>
      <c r="AF69" s="12"/>
      <c r="AG69" s="12"/>
      <c r="AH69" s="12"/>
      <c r="AI69" s="12"/>
      <c r="AJ69" s="12"/>
      <c r="AK69" s="19" t="s">
        <v>6</v>
      </c>
      <c r="AL69" s="129">
        <v>0.001388888888888889</v>
      </c>
      <c r="AM69" s="129"/>
      <c r="AN69" s="129"/>
      <c r="AO69" s="129"/>
      <c r="AP69" s="129"/>
      <c r="AQ69" s="1" t="s">
        <v>5</v>
      </c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CV69" s="5"/>
      <c r="CW69" s="5"/>
      <c r="CX69" s="5"/>
      <c r="CY69" s="5"/>
      <c r="CZ69" s="5"/>
      <c r="DA69" s="5"/>
      <c r="DB69" s="5"/>
      <c r="DC69" s="5"/>
    </row>
    <row r="70" spans="100:107" ht="12.75" customHeight="1" thickBot="1">
      <c r="CV70" s="5"/>
      <c r="CW70" s="5"/>
      <c r="CX70" s="5"/>
      <c r="CY70" s="5"/>
      <c r="CZ70" s="5"/>
      <c r="DA70" s="5"/>
      <c r="DB70" s="5"/>
      <c r="DC70" s="5"/>
    </row>
    <row r="71" spans="2:107" ht="19.5" customHeight="1" thickBot="1">
      <c r="B71" s="127" t="s">
        <v>14</v>
      </c>
      <c r="C71" s="111"/>
      <c r="D71" s="106"/>
      <c r="E71" s="110"/>
      <c r="F71" s="110"/>
      <c r="G71" s="110"/>
      <c r="H71" s="110"/>
      <c r="I71" s="111"/>
      <c r="J71" s="106" t="s">
        <v>17</v>
      </c>
      <c r="K71" s="110"/>
      <c r="L71" s="110"/>
      <c r="M71" s="110"/>
      <c r="N71" s="111"/>
      <c r="O71" s="106" t="s">
        <v>54</v>
      </c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1"/>
      <c r="AW71" s="106" t="s">
        <v>21</v>
      </c>
      <c r="AX71" s="110"/>
      <c r="AY71" s="110"/>
      <c r="AZ71" s="110"/>
      <c r="BA71" s="111"/>
      <c r="BB71" s="106"/>
      <c r="BC71" s="107"/>
      <c r="CV71" s="5"/>
      <c r="CW71" s="5"/>
      <c r="CX71" s="5"/>
      <c r="CY71" s="5"/>
      <c r="CZ71" s="5"/>
      <c r="DA71" s="5"/>
      <c r="DB71" s="5"/>
      <c r="DC71" s="5"/>
    </row>
    <row r="72" spans="2:107" ht="18" customHeight="1">
      <c r="B72" s="93">
        <v>19</v>
      </c>
      <c r="C72" s="94"/>
      <c r="D72" s="149"/>
      <c r="E72" s="150"/>
      <c r="F72" s="150"/>
      <c r="G72" s="150"/>
      <c r="H72" s="150"/>
      <c r="I72" s="151"/>
      <c r="J72" s="155">
        <f>H$69</f>
        <v>0.5749999999999996</v>
      </c>
      <c r="K72" s="156"/>
      <c r="L72" s="156"/>
      <c r="M72" s="156"/>
      <c r="N72" s="157"/>
      <c r="O72" s="85">
        <f>IF(ISBLANK($AZ$47),"",IF($CH$54&gt;0,"ACHTUNG! Mannschaften gleich!",$BY$54))</f>
      </c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30" t="s">
        <v>20</v>
      </c>
      <c r="AF72" s="86">
        <f>IF(ISBLANK($AZ$47),"",IF($CJ$62&gt;0,"ACHTUNG! Mannschaften gleich!",$BY$63))</f>
      </c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108"/>
      <c r="AW72" s="77"/>
      <c r="AX72" s="78"/>
      <c r="AY72" s="78" t="s">
        <v>19</v>
      </c>
      <c r="AZ72" s="78"/>
      <c r="BA72" s="81"/>
      <c r="BB72" s="93"/>
      <c r="BC72" s="94"/>
      <c r="CV72" s="5"/>
      <c r="CW72" s="5"/>
      <c r="CX72" s="5"/>
      <c r="CY72" s="5"/>
      <c r="CZ72" s="5"/>
      <c r="DA72" s="5"/>
      <c r="DB72" s="5"/>
      <c r="DC72" s="5"/>
    </row>
    <row r="73" spans="2:107" s="61" customFormat="1" ht="12" customHeight="1" thickBot="1">
      <c r="B73" s="95"/>
      <c r="C73" s="96"/>
      <c r="D73" s="152"/>
      <c r="E73" s="153"/>
      <c r="F73" s="153"/>
      <c r="G73" s="153"/>
      <c r="H73" s="153"/>
      <c r="I73" s="154"/>
      <c r="J73" s="158"/>
      <c r="K73" s="159"/>
      <c r="L73" s="159"/>
      <c r="M73" s="159"/>
      <c r="N73" s="160"/>
      <c r="O73" s="161" t="s">
        <v>36</v>
      </c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62"/>
      <c r="AF73" s="99" t="s">
        <v>59</v>
      </c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100"/>
      <c r="AW73" s="79"/>
      <c r="AX73" s="80"/>
      <c r="AY73" s="80"/>
      <c r="AZ73" s="80"/>
      <c r="BA73" s="82"/>
      <c r="BB73" s="95"/>
      <c r="BC73" s="96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4"/>
      <c r="BW73" s="64"/>
      <c r="BX73" s="63"/>
      <c r="BY73" s="63"/>
      <c r="BZ73" s="63"/>
      <c r="CA73" s="63"/>
      <c r="CB73" s="63"/>
      <c r="CC73" s="65"/>
      <c r="CD73" s="65"/>
      <c r="CE73" s="65"/>
      <c r="CF73" s="65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V73" s="66"/>
      <c r="CW73" s="66"/>
      <c r="CX73" s="66"/>
      <c r="CY73" s="66"/>
      <c r="CZ73" s="66"/>
      <c r="DA73" s="66"/>
      <c r="DB73" s="66"/>
      <c r="DC73" s="66"/>
    </row>
    <row r="74" spans="100:107" ht="3.75" customHeight="1" thickBot="1">
      <c r="CV74" s="5"/>
      <c r="CW74" s="5"/>
      <c r="CX74" s="5"/>
      <c r="CY74" s="5"/>
      <c r="CZ74" s="5"/>
      <c r="DA74" s="5"/>
      <c r="DB74" s="5"/>
      <c r="DC74" s="5"/>
    </row>
    <row r="75" spans="2:107" ht="19.5" customHeight="1" thickBot="1">
      <c r="B75" s="127" t="s">
        <v>14</v>
      </c>
      <c r="C75" s="111"/>
      <c r="D75" s="106"/>
      <c r="E75" s="110"/>
      <c r="F75" s="110"/>
      <c r="G75" s="110"/>
      <c r="H75" s="110"/>
      <c r="I75" s="111"/>
      <c r="J75" s="106" t="s">
        <v>17</v>
      </c>
      <c r="K75" s="110"/>
      <c r="L75" s="110"/>
      <c r="M75" s="110"/>
      <c r="N75" s="111"/>
      <c r="O75" s="106" t="s">
        <v>55</v>
      </c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1"/>
      <c r="AW75" s="106" t="s">
        <v>21</v>
      </c>
      <c r="AX75" s="110"/>
      <c r="AY75" s="110"/>
      <c r="AZ75" s="110"/>
      <c r="BA75" s="111"/>
      <c r="BB75" s="106"/>
      <c r="BC75" s="107"/>
      <c r="CV75" s="5"/>
      <c r="CW75" s="5"/>
      <c r="CX75" s="5"/>
      <c r="CY75" s="5"/>
      <c r="CZ75" s="5"/>
      <c r="DA75" s="5"/>
      <c r="DB75" s="5"/>
      <c r="DC75" s="5"/>
    </row>
    <row r="76" spans="2:107" ht="18" customHeight="1">
      <c r="B76" s="93">
        <v>20</v>
      </c>
      <c r="C76" s="94"/>
      <c r="D76" s="149"/>
      <c r="E76" s="150"/>
      <c r="F76" s="150"/>
      <c r="G76" s="150"/>
      <c r="H76" s="150"/>
      <c r="I76" s="151"/>
      <c r="J76" s="155">
        <f>J72+$V$69*$Y$69+$AL$69</f>
        <v>0.5833333333333329</v>
      </c>
      <c r="K76" s="156"/>
      <c r="L76" s="156"/>
      <c r="M76" s="156"/>
      <c r="N76" s="157"/>
      <c r="O76" s="85">
        <f>IF(ISBLANK($AZ$47),"",IF($CJ$54&gt;0,"ACHTUNG! Mannschaften gleich!",$BY$55))</f>
      </c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30" t="s">
        <v>20</v>
      </c>
      <c r="AF76" s="86">
        <f>IF(ISBLANK($AZ$47),"",IF($CH$62&gt;0,"ACHTUNG! Mannschaften gleich!",$BY$62))</f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108"/>
      <c r="AW76" s="77"/>
      <c r="AX76" s="78"/>
      <c r="AY76" s="78" t="s">
        <v>19</v>
      </c>
      <c r="AZ76" s="78"/>
      <c r="BA76" s="81"/>
      <c r="BB76" s="93"/>
      <c r="BC76" s="94"/>
      <c r="CV76" s="5"/>
      <c r="CW76" s="5"/>
      <c r="CX76" s="5"/>
      <c r="CY76" s="5"/>
      <c r="CZ76" s="5"/>
      <c r="DA76" s="5"/>
      <c r="DB76" s="5"/>
      <c r="DC76" s="5"/>
    </row>
    <row r="77" spans="2:107" ht="12" customHeight="1" thickBot="1">
      <c r="B77" s="95"/>
      <c r="C77" s="96"/>
      <c r="D77" s="152"/>
      <c r="E77" s="153"/>
      <c r="F77" s="153"/>
      <c r="G77" s="153"/>
      <c r="H77" s="153"/>
      <c r="I77" s="154"/>
      <c r="J77" s="158"/>
      <c r="K77" s="159"/>
      <c r="L77" s="159"/>
      <c r="M77" s="159"/>
      <c r="N77" s="160"/>
      <c r="O77" s="161" t="s">
        <v>38</v>
      </c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62"/>
      <c r="AF77" s="99" t="s">
        <v>60</v>
      </c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100"/>
      <c r="AW77" s="79"/>
      <c r="AX77" s="80"/>
      <c r="AY77" s="80"/>
      <c r="AZ77" s="80"/>
      <c r="BA77" s="82"/>
      <c r="BB77" s="95"/>
      <c r="BC77" s="96"/>
      <c r="CV77" s="5"/>
      <c r="CW77" s="5"/>
      <c r="CX77" s="5"/>
      <c r="CY77" s="5"/>
      <c r="CZ77" s="5"/>
      <c r="DA77" s="5"/>
      <c r="DB77" s="5"/>
      <c r="DC77" s="5"/>
    </row>
    <row r="78" spans="2:107" ht="3.75" customHeight="1" thickBot="1">
      <c r="B78" s="47"/>
      <c r="C78" s="47"/>
      <c r="D78" s="67"/>
      <c r="E78" s="67"/>
      <c r="F78" s="67"/>
      <c r="G78" s="67"/>
      <c r="H78" s="67"/>
      <c r="I78" s="67"/>
      <c r="J78" s="68"/>
      <c r="K78" s="68"/>
      <c r="L78" s="68"/>
      <c r="M78" s="68"/>
      <c r="N78" s="68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70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50"/>
      <c r="AX78" s="50"/>
      <c r="AY78" s="50"/>
      <c r="AZ78" s="50"/>
      <c r="BA78" s="50"/>
      <c r="BB78" s="47"/>
      <c r="BC78" s="47"/>
      <c r="CV78" s="5"/>
      <c r="CW78" s="5"/>
      <c r="CX78" s="5"/>
      <c r="CY78" s="5"/>
      <c r="CZ78" s="5"/>
      <c r="DA78" s="5"/>
      <c r="DB78" s="5"/>
      <c r="DC78" s="5"/>
    </row>
    <row r="79" spans="2:107" ht="19.5" customHeight="1" thickBot="1">
      <c r="B79" s="127" t="s">
        <v>14</v>
      </c>
      <c r="C79" s="111"/>
      <c r="D79" s="106"/>
      <c r="E79" s="110"/>
      <c r="F79" s="110"/>
      <c r="G79" s="110"/>
      <c r="H79" s="110"/>
      <c r="I79" s="111"/>
      <c r="J79" s="106" t="s">
        <v>17</v>
      </c>
      <c r="K79" s="110"/>
      <c r="L79" s="110"/>
      <c r="M79" s="110"/>
      <c r="N79" s="111"/>
      <c r="O79" s="106" t="s">
        <v>56</v>
      </c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1"/>
      <c r="AW79" s="106" t="s">
        <v>21</v>
      </c>
      <c r="AX79" s="110"/>
      <c r="AY79" s="110"/>
      <c r="AZ79" s="110"/>
      <c r="BA79" s="111"/>
      <c r="BB79" s="106"/>
      <c r="BC79" s="107"/>
      <c r="CV79" s="5"/>
      <c r="CW79" s="5"/>
      <c r="CX79" s="5"/>
      <c r="CY79" s="5"/>
      <c r="CZ79" s="5"/>
      <c r="DA79" s="5"/>
      <c r="DB79" s="5"/>
      <c r="DC79" s="5"/>
    </row>
    <row r="80" spans="2:107" ht="18" customHeight="1">
      <c r="B80" s="93">
        <v>21</v>
      </c>
      <c r="C80" s="94"/>
      <c r="D80" s="149"/>
      <c r="E80" s="150"/>
      <c r="F80" s="150"/>
      <c r="G80" s="150"/>
      <c r="H80" s="150"/>
      <c r="I80" s="151"/>
      <c r="J80" s="155">
        <f>J76+$V$69*$Y$69+$AL$69</f>
        <v>0.5916666666666662</v>
      </c>
      <c r="K80" s="156"/>
      <c r="L80" s="156"/>
      <c r="M80" s="156"/>
      <c r="N80" s="157"/>
      <c r="O80" s="85">
        <f>IF(ISBLANK($AZ$47),"",IF($CI$54&gt;0,"ACHTUNG! Mannschaften gleich!",$BY$56))</f>
      </c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30" t="s">
        <v>20</v>
      </c>
      <c r="AF80" s="86">
        <f>IF(ISBLANK($AZ$47),"",IF($CI$58&gt;0,"ACHTUNG! Mannschaften gleich!",$BY$60))</f>
      </c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108"/>
      <c r="AW80" s="77"/>
      <c r="AX80" s="78"/>
      <c r="AY80" s="78" t="s">
        <v>19</v>
      </c>
      <c r="AZ80" s="78"/>
      <c r="BA80" s="81"/>
      <c r="BB80" s="93"/>
      <c r="BC80" s="94"/>
      <c r="CV80" s="5"/>
      <c r="CW80" s="5"/>
      <c r="CX80" s="5"/>
      <c r="CY80" s="5"/>
      <c r="CZ80" s="5"/>
      <c r="DA80" s="5"/>
      <c r="DB80" s="5"/>
      <c r="DC80" s="5"/>
    </row>
    <row r="81" spans="2:107" s="61" customFormat="1" ht="12" customHeight="1" thickBot="1">
      <c r="B81" s="95"/>
      <c r="C81" s="96"/>
      <c r="D81" s="152"/>
      <c r="E81" s="153"/>
      <c r="F81" s="153"/>
      <c r="G81" s="153"/>
      <c r="H81" s="153"/>
      <c r="I81" s="154"/>
      <c r="J81" s="158"/>
      <c r="K81" s="159"/>
      <c r="L81" s="159"/>
      <c r="M81" s="159"/>
      <c r="N81" s="160"/>
      <c r="O81" s="161" t="s">
        <v>39</v>
      </c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62"/>
      <c r="AF81" s="99" t="s">
        <v>61</v>
      </c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100"/>
      <c r="AW81" s="79"/>
      <c r="AX81" s="80"/>
      <c r="AY81" s="80"/>
      <c r="AZ81" s="80"/>
      <c r="BA81" s="82"/>
      <c r="BB81" s="95"/>
      <c r="BC81" s="96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4"/>
      <c r="BW81" s="64"/>
      <c r="BX81" s="63"/>
      <c r="BY81" s="63"/>
      <c r="BZ81" s="63"/>
      <c r="CA81" s="63"/>
      <c r="CB81" s="63"/>
      <c r="CC81" s="65"/>
      <c r="CD81" s="65"/>
      <c r="CE81" s="65"/>
      <c r="CF81" s="65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V81" s="66"/>
      <c r="CW81" s="66"/>
      <c r="CX81" s="66"/>
      <c r="CY81" s="66"/>
      <c r="CZ81" s="66"/>
      <c r="DA81" s="66"/>
      <c r="DB81" s="66"/>
      <c r="DC81" s="66"/>
    </row>
    <row r="82" spans="100:107" ht="3.75" customHeight="1" thickBot="1">
      <c r="CV82" s="5"/>
      <c r="CW82" s="5"/>
      <c r="CX82" s="5"/>
      <c r="CY82" s="5"/>
      <c r="CZ82" s="5"/>
      <c r="DA82" s="5"/>
      <c r="DB82" s="5"/>
      <c r="DC82" s="5"/>
    </row>
    <row r="83" spans="2:107" ht="19.5" customHeight="1" thickBot="1">
      <c r="B83" s="127" t="s">
        <v>14</v>
      </c>
      <c r="C83" s="111"/>
      <c r="D83" s="106"/>
      <c r="E83" s="110"/>
      <c r="F83" s="110"/>
      <c r="G83" s="110"/>
      <c r="H83" s="110"/>
      <c r="I83" s="111"/>
      <c r="J83" s="106" t="s">
        <v>17</v>
      </c>
      <c r="K83" s="110"/>
      <c r="L83" s="110"/>
      <c r="M83" s="110"/>
      <c r="N83" s="111"/>
      <c r="O83" s="106" t="s">
        <v>57</v>
      </c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1"/>
      <c r="AW83" s="106" t="s">
        <v>21</v>
      </c>
      <c r="AX83" s="110"/>
      <c r="AY83" s="110"/>
      <c r="AZ83" s="110"/>
      <c r="BA83" s="111"/>
      <c r="BB83" s="106"/>
      <c r="BC83" s="107"/>
      <c r="CV83" s="5"/>
      <c r="CW83" s="5"/>
      <c r="CX83" s="5"/>
      <c r="CY83" s="5"/>
      <c r="CZ83" s="5"/>
      <c r="DA83" s="5"/>
      <c r="DB83" s="5"/>
      <c r="DC83" s="5"/>
    </row>
    <row r="84" spans="2:107" ht="18" customHeight="1">
      <c r="B84" s="93">
        <v>22</v>
      </c>
      <c r="C84" s="94"/>
      <c r="D84" s="149"/>
      <c r="E84" s="150"/>
      <c r="F84" s="150"/>
      <c r="G84" s="150"/>
      <c r="H84" s="150"/>
      <c r="I84" s="151"/>
      <c r="J84" s="155">
        <f>J80+$V$69*$Y$69+$AL$69</f>
        <v>0.5999999999999995</v>
      </c>
      <c r="K84" s="156"/>
      <c r="L84" s="156"/>
      <c r="M84" s="156"/>
      <c r="N84" s="157"/>
      <c r="O84" s="85">
        <f>IF(ISBLANK($AZ$47),"",IF($CH$58&gt;0,"ACHTUNG! Mannschaften gleich!",$BY$58))</f>
      </c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30" t="s">
        <v>20</v>
      </c>
      <c r="AF84" s="86">
        <f>IF(ISBLANK($AZ$47),"",IF($CJ$58&gt;0,"ACHTUNG! Mannschaften gleich!",$BY$59))</f>
      </c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108"/>
      <c r="AW84" s="77"/>
      <c r="AX84" s="78"/>
      <c r="AY84" s="78" t="s">
        <v>19</v>
      </c>
      <c r="AZ84" s="78"/>
      <c r="BA84" s="81"/>
      <c r="BB84" s="93"/>
      <c r="BC84" s="94"/>
      <c r="CV84" s="5"/>
      <c r="CW84" s="5"/>
      <c r="CX84" s="5"/>
      <c r="CY84" s="5"/>
      <c r="CZ84" s="5"/>
      <c r="DA84" s="5"/>
      <c r="DB84" s="5"/>
      <c r="DC84" s="5"/>
    </row>
    <row r="85" spans="2:107" ht="12" customHeight="1" thickBot="1">
      <c r="B85" s="95"/>
      <c r="C85" s="96"/>
      <c r="D85" s="152"/>
      <c r="E85" s="153"/>
      <c r="F85" s="153"/>
      <c r="G85" s="153"/>
      <c r="H85" s="153"/>
      <c r="I85" s="154"/>
      <c r="J85" s="158"/>
      <c r="K85" s="159"/>
      <c r="L85" s="159"/>
      <c r="M85" s="159"/>
      <c r="N85" s="160"/>
      <c r="O85" s="161" t="s">
        <v>37</v>
      </c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62"/>
      <c r="AF85" s="99" t="s">
        <v>62</v>
      </c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100"/>
      <c r="AW85" s="79"/>
      <c r="AX85" s="80"/>
      <c r="AY85" s="80"/>
      <c r="AZ85" s="80"/>
      <c r="BA85" s="82"/>
      <c r="BB85" s="95"/>
      <c r="BC85" s="96"/>
      <c r="CV85" s="5"/>
      <c r="CW85" s="5"/>
      <c r="CX85" s="5"/>
      <c r="CY85" s="5"/>
      <c r="CZ85" s="5"/>
      <c r="DA85" s="5"/>
      <c r="DB85" s="5"/>
      <c r="DC85" s="5"/>
    </row>
    <row r="86" spans="2:107" ht="11.25" customHeight="1" thickBot="1">
      <c r="B86" s="47"/>
      <c r="C86" s="47"/>
      <c r="D86" s="67"/>
      <c r="E86" s="67"/>
      <c r="F86" s="67"/>
      <c r="G86" s="67"/>
      <c r="H86" s="67"/>
      <c r="I86" s="67"/>
      <c r="J86" s="68"/>
      <c r="K86" s="68"/>
      <c r="L86" s="68"/>
      <c r="M86" s="68"/>
      <c r="N86" s="68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70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50"/>
      <c r="AX86" s="50"/>
      <c r="AY86" s="50"/>
      <c r="AZ86" s="50"/>
      <c r="BA86" s="50"/>
      <c r="BB86" s="47"/>
      <c r="BC86" s="47"/>
      <c r="CV86" s="5"/>
      <c r="CW86" s="5"/>
      <c r="CX86" s="5"/>
      <c r="CY86" s="5"/>
      <c r="CZ86" s="5"/>
      <c r="DA86" s="5"/>
      <c r="DB86" s="5"/>
      <c r="DC86" s="5"/>
    </row>
    <row r="87" spans="2:107" ht="19.5" customHeight="1" thickBot="1">
      <c r="B87" s="112" t="s">
        <v>14</v>
      </c>
      <c r="C87" s="92"/>
      <c r="D87" s="89"/>
      <c r="E87" s="91"/>
      <c r="F87" s="91"/>
      <c r="G87" s="91"/>
      <c r="H87" s="91"/>
      <c r="I87" s="92"/>
      <c r="J87" s="89" t="s">
        <v>17</v>
      </c>
      <c r="K87" s="91"/>
      <c r="L87" s="91"/>
      <c r="M87" s="91"/>
      <c r="N87" s="92"/>
      <c r="O87" s="89" t="s">
        <v>69</v>
      </c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2"/>
      <c r="AW87" s="89" t="s">
        <v>21</v>
      </c>
      <c r="AX87" s="91"/>
      <c r="AY87" s="91"/>
      <c r="AZ87" s="91"/>
      <c r="BA87" s="92"/>
      <c r="BB87" s="89"/>
      <c r="BC87" s="90"/>
      <c r="CV87" s="5"/>
      <c r="CW87" s="5"/>
      <c r="CX87" s="5"/>
      <c r="CY87" s="5"/>
      <c r="CZ87" s="5"/>
      <c r="DA87" s="5"/>
      <c r="DB87" s="5"/>
      <c r="DC87" s="5"/>
    </row>
    <row r="88" spans="2:107" ht="18" customHeight="1">
      <c r="B88" s="93">
        <v>23</v>
      </c>
      <c r="C88" s="94"/>
      <c r="D88" s="149"/>
      <c r="E88" s="150"/>
      <c r="F88" s="150"/>
      <c r="G88" s="150"/>
      <c r="H88" s="150"/>
      <c r="I88" s="151"/>
      <c r="J88" s="155">
        <f>J84+$V$69*$Y$69+$AL$69</f>
        <v>0.6083333333333328</v>
      </c>
      <c r="K88" s="156"/>
      <c r="L88" s="156"/>
      <c r="M88" s="156"/>
      <c r="N88" s="157"/>
      <c r="O88" s="85">
        <f>IF(ISBLANK($AZ$47),"",IF($CI$62&gt;0,"ACHTUNG! Mannschaften gleich!",$BY$64))</f>
      </c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30" t="s">
        <v>20</v>
      </c>
      <c r="AF88" s="86">
        <f>IF(ISBLANK($AZ$47),"",IF($CI$66&gt;0,"ACHTUNG! Mannschaften gleich!",$BY$68))</f>
      </c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108"/>
      <c r="AW88" s="77"/>
      <c r="AX88" s="78"/>
      <c r="AY88" s="78" t="s">
        <v>19</v>
      </c>
      <c r="AZ88" s="78"/>
      <c r="BA88" s="81"/>
      <c r="BB88" s="93"/>
      <c r="BC88" s="94"/>
      <c r="CV88" s="5"/>
      <c r="CW88" s="5"/>
      <c r="CX88" s="5"/>
      <c r="CY88" s="5"/>
      <c r="CZ88" s="5"/>
      <c r="DA88" s="5"/>
      <c r="DB88" s="5"/>
      <c r="DC88" s="5"/>
    </row>
    <row r="89" spans="2:107" s="61" customFormat="1" ht="12" customHeight="1" thickBot="1">
      <c r="B89" s="95"/>
      <c r="C89" s="96"/>
      <c r="D89" s="152"/>
      <c r="E89" s="153"/>
      <c r="F89" s="153"/>
      <c r="G89" s="153"/>
      <c r="H89" s="153"/>
      <c r="I89" s="154"/>
      <c r="J89" s="158"/>
      <c r="K89" s="159"/>
      <c r="L89" s="159"/>
      <c r="M89" s="159"/>
      <c r="N89" s="160"/>
      <c r="O89" s="161" t="s">
        <v>66</v>
      </c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62"/>
      <c r="AF89" s="99" t="s">
        <v>64</v>
      </c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AW89" s="79"/>
      <c r="AX89" s="80"/>
      <c r="AY89" s="80"/>
      <c r="AZ89" s="80"/>
      <c r="BA89" s="82"/>
      <c r="BB89" s="95"/>
      <c r="BC89" s="96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4"/>
      <c r="BW89" s="64"/>
      <c r="BX89" s="63"/>
      <c r="BY89" s="63"/>
      <c r="BZ89" s="63"/>
      <c r="CA89" s="63"/>
      <c r="CB89" s="63"/>
      <c r="CC89" s="65"/>
      <c r="CD89" s="65"/>
      <c r="CE89" s="65"/>
      <c r="CF89" s="65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V89" s="66"/>
      <c r="CW89" s="66"/>
      <c r="CX89" s="66"/>
      <c r="CY89" s="66"/>
      <c r="CZ89" s="66"/>
      <c r="DA89" s="66"/>
      <c r="DB89" s="66"/>
      <c r="DC89" s="66"/>
    </row>
    <row r="90" spans="100:107" ht="3.75" customHeight="1" thickBot="1">
      <c r="CV90" s="5"/>
      <c r="CW90" s="5"/>
      <c r="CX90" s="5"/>
      <c r="CY90" s="5"/>
      <c r="CZ90" s="5"/>
      <c r="DA90" s="5"/>
      <c r="DB90" s="5"/>
      <c r="DC90" s="5"/>
    </row>
    <row r="91" spans="2:107" ht="19.5" customHeight="1" thickBot="1">
      <c r="B91" s="112" t="s">
        <v>14</v>
      </c>
      <c r="C91" s="92"/>
      <c r="D91" s="89"/>
      <c r="E91" s="91"/>
      <c r="F91" s="91"/>
      <c r="G91" s="91"/>
      <c r="H91" s="91"/>
      <c r="I91" s="92"/>
      <c r="J91" s="89" t="s">
        <v>17</v>
      </c>
      <c r="K91" s="91"/>
      <c r="L91" s="91"/>
      <c r="M91" s="91"/>
      <c r="N91" s="92"/>
      <c r="O91" s="89" t="s">
        <v>70</v>
      </c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2"/>
      <c r="AW91" s="89" t="s">
        <v>21</v>
      </c>
      <c r="AX91" s="91"/>
      <c r="AY91" s="91"/>
      <c r="AZ91" s="91"/>
      <c r="BA91" s="92"/>
      <c r="BB91" s="89"/>
      <c r="BC91" s="90"/>
      <c r="CV91" s="5"/>
      <c r="CW91" s="5"/>
      <c r="CX91" s="5"/>
      <c r="CY91" s="5"/>
      <c r="CZ91" s="5"/>
      <c r="DA91" s="5"/>
      <c r="DB91" s="5"/>
      <c r="DC91" s="5"/>
    </row>
    <row r="92" spans="2:107" ht="18" customHeight="1">
      <c r="B92" s="93">
        <v>24</v>
      </c>
      <c r="C92" s="94"/>
      <c r="D92" s="149"/>
      <c r="E92" s="150"/>
      <c r="F92" s="150"/>
      <c r="G92" s="150"/>
      <c r="H92" s="150"/>
      <c r="I92" s="151"/>
      <c r="J92" s="155">
        <f>J88+$V$69*$Y$69+$AL$69</f>
        <v>0.6166666666666661</v>
      </c>
      <c r="K92" s="156"/>
      <c r="L92" s="156"/>
      <c r="M92" s="156"/>
      <c r="N92" s="157"/>
      <c r="O92" s="85">
        <f>IF(ISBLANK($AZ$47),"",IF($CH$66&gt;0,"ACHTUNG! Mannschaften gleich!",$BY$66))</f>
      </c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30" t="s">
        <v>20</v>
      </c>
      <c r="AF92" s="86">
        <f>IF(ISBLANK($AZ$47),"",IF($CJ$66&gt;0,"ACHTUNG! Mannschaften gleich!",$BY$67))</f>
      </c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108"/>
      <c r="AW92" s="77"/>
      <c r="AX92" s="78"/>
      <c r="AY92" s="78" t="s">
        <v>19</v>
      </c>
      <c r="AZ92" s="78"/>
      <c r="BA92" s="81"/>
      <c r="BB92" s="93"/>
      <c r="BC92" s="94"/>
      <c r="CV92" s="5"/>
      <c r="CW92" s="5"/>
      <c r="CX92" s="5"/>
      <c r="CY92" s="5"/>
      <c r="CZ92" s="5"/>
      <c r="DA92" s="5"/>
      <c r="DB92" s="5"/>
      <c r="DC92" s="5"/>
    </row>
    <row r="93" spans="2:107" ht="12" customHeight="1" thickBot="1">
      <c r="B93" s="95"/>
      <c r="C93" s="96"/>
      <c r="D93" s="152"/>
      <c r="E93" s="153"/>
      <c r="F93" s="153"/>
      <c r="G93" s="153"/>
      <c r="H93" s="153"/>
      <c r="I93" s="154"/>
      <c r="J93" s="158"/>
      <c r="K93" s="159"/>
      <c r="L93" s="159"/>
      <c r="M93" s="159"/>
      <c r="N93" s="160"/>
      <c r="O93" s="161" t="s">
        <v>85</v>
      </c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62"/>
      <c r="AF93" s="99" t="s">
        <v>65</v>
      </c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100"/>
      <c r="AW93" s="79"/>
      <c r="AX93" s="80"/>
      <c r="AY93" s="80"/>
      <c r="AZ93" s="80"/>
      <c r="BA93" s="82"/>
      <c r="BB93" s="95"/>
      <c r="BC93" s="96"/>
      <c r="CV93" s="5"/>
      <c r="CW93" s="5"/>
      <c r="CX93" s="5"/>
      <c r="CY93" s="5"/>
      <c r="CZ93" s="5"/>
      <c r="DA93" s="5"/>
      <c r="DB93" s="5"/>
      <c r="DC93" s="5"/>
    </row>
    <row r="94" spans="2:107" ht="11.25" customHeight="1" thickBot="1">
      <c r="B94" s="47"/>
      <c r="C94" s="47"/>
      <c r="D94" s="67"/>
      <c r="E94" s="67"/>
      <c r="F94" s="67"/>
      <c r="G94" s="67"/>
      <c r="H94" s="67"/>
      <c r="I94" s="67"/>
      <c r="J94" s="68"/>
      <c r="K94" s="68"/>
      <c r="L94" s="68"/>
      <c r="M94" s="68"/>
      <c r="N94" s="68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70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50"/>
      <c r="AX94" s="50"/>
      <c r="AY94" s="50"/>
      <c r="AZ94" s="50"/>
      <c r="BA94" s="50"/>
      <c r="BB94" s="47"/>
      <c r="BC94" s="47"/>
      <c r="CV94" s="5"/>
      <c r="CW94" s="5"/>
      <c r="CX94" s="5"/>
      <c r="CY94" s="5"/>
      <c r="CZ94" s="5"/>
      <c r="DA94" s="5"/>
      <c r="DB94" s="5"/>
      <c r="DC94" s="5"/>
    </row>
    <row r="95" spans="2:107" ht="19.5" customHeight="1" thickBot="1">
      <c r="B95" s="221" t="s">
        <v>14</v>
      </c>
      <c r="C95" s="115"/>
      <c r="D95" s="113"/>
      <c r="E95" s="114"/>
      <c r="F95" s="114"/>
      <c r="G95" s="114"/>
      <c r="H95" s="114"/>
      <c r="I95" s="115"/>
      <c r="J95" s="113" t="s">
        <v>17</v>
      </c>
      <c r="K95" s="114"/>
      <c r="L95" s="114"/>
      <c r="M95" s="114"/>
      <c r="N95" s="115"/>
      <c r="O95" s="113" t="s">
        <v>67</v>
      </c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5"/>
      <c r="AW95" s="113" t="s">
        <v>21</v>
      </c>
      <c r="AX95" s="114"/>
      <c r="AY95" s="114"/>
      <c r="AZ95" s="114"/>
      <c r="BA95" s="115"/>
      <c r="BB95" s="113"/>
      <c r="BC95" s="222"/>
      <c r="CV95" s="5"/>
      <c r="CW95" s="5"/>
      <c r="CX95" s="5"/>
      <c r="CY95" s="5"/>
      <c r="CZ95" s="5"/>
      <c r="DA95" s="5"/>
      <c r="DB95" s="5"/>
      <c r="DC95" s="5"/>
    </row>
    <row r="96" spans="2:107" ht="18" customHeight="1">
      <c r="B96" s="93">
        <v>25</v>
      </c>
      <c r="C96" s="94"/>
      <c r="D96" s="149"/>
      <c r="E96" s="150"/>
      <c r="F96" s="150"/>
      <c r="G96" s="150"/>
      <c r="H96" s="150"/>
      <c r="I96" s="151"/>
      <c r="J96" s="155">
        <f>J92+$V$69*$Y$69+$AL$69</f>
        <v>0.6249999999999994</v>
      </c>
      <c r="K96" s="156"/>
      <c r="L96" s="156"/>
      <c r="M96" s="156"/>
      <c r="N96" s="157"/>
      <c r="O96" s="85" t="str">
        <f>IF(ISBLANK($AZ$72)," ",IF($AW$72&lt;$AZ$72,$O$72,IF($AZ$72&lt;$AW$72,$AF$72)))</f>
        <v> </v>
      </c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30" t="s">
        <v>20</v>
      </c>
      <c r="AF96" s="83" t="str">
        <f>IF(ISBLANK($AZ$76)," ",IF($AW$76&lt;$AZ$76,$O$76,IF($AZ$76&lt;$AW$76,$AF$76)))</f>
        <v> </v>
      </c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4"/>
      <c r="AW96" s="77"/>
      <c r="AX96" s="78"/>
      <c r="AY96" s="78" t="s">
        <v>19</v>
      </c>
      <c r="AZ96" s="78"/>
      <c r="BA96" s="81"/>
      <c r="BB96" s="93"/>
      <c r="BC96" s="94"/>
      <c r="CV96" s="5"/>
      <c r="CW96" s="5"/>
      <c r="CX96" s="5"/>
      <c r="CY96" s="5"/>
      <c r="CZ96" s="5"/>
      <c r="DA96" s="5"/>
      <c r="DB96" s="5"/>
      <c r="DC96" s="5"/>
    </row>
    <row r="97" spans="2:107" s="61" customFormat="1" ht="12" customHeight="1" thickBot="1">
      <c r="B97" s="95"/>
      <c r="C97" s="96"/>
      <c r="D97" s="152"/>
      <c r="E97" s="153"/>
      <c r="F97" s="153"/>
      <c r="G97" s="153"/>
      <c r="H97" s="153"/>
      <c r="I97" s="154"/>
      <c r="J97" s="158"/>
      <c r="K97" s="159"/>
      <c r="L97" s="159"/>
      <c r="M97" s="159"/>
      <c r="N97" s="160"/>
      <c r="O97" s="161" t="s">
        <v>40</v>
      </c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62"/>
      <c r="AF97" s="99" t="s">
        <v>41</v>
      </c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100"/>
      <c r="AW97" s="79"/>
      <c r="AX97" s="80"/>
      <c r="AY97" s="80"/>
      <c r="AZ97" s="80"/>
      <c r="BA97" s="82"/>
      <c r="BB97" s="95"/>
      <c r="BC97" s="96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4"/>
      <c r="BW97" s="64"/>
      <c r="BX97" s="63"/>
      <c r="BY97" s="63"/>
      <c r="BZ97" s="63"/>
      <c r="CA97" s="63"/>
      <c r="CB97" s="63"/>
      <c r="CC97" s="65"/>
      <c r="CD97" s="65"/>
      <c r="CE97" s="65"/>
      <c r="CF97" s="65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V97" s="66"/>
      <c r="CW97" s="66"/>
      <c r="CX97" s="66"/>
      <c r="CY97" s="66"/>
      <c r="CZ97" s="66"/>
      <c r="DA97" s="66"/>
      <c r="DB97" s="66"/>
      <c r="DC97" s="66"/>
    </row>
    <row r="98" spans="100:107" ht="3.75" customHeight="1" thickBot="1">
      <c r="CV98" s="5"/>
      <c r="CW98" s="5"/>
      <c r="CX98" s="5"/>
      <c r="CY98" s="5"/>
      <c r="CZ98" s="5"/>
      <c r="DA98" s="5"/>
      <c r="DB98" s="5"/>
      <c r="DC98" s="5"/>
    </row>
    <row r="99" spans="2:107" ht="19.5" customHeight="1" thickBot="1">
      <c r="B99" s="221" t="s">
        <v>14</v>
      </c>
      <c r="C99" s="115"/>
      <c r="D99" s="113"/>
      <c r="E99" s="114"/>
      <c r="F99" s="114"/>
      <c r="G99" s="114"/>
      <c r="H99" s="114"/>
      <c r="I99" s="115"/>
      <c r="J99" s="113" t="s">
        <v>17</v>
      </c>
      <c r="K99" s="114"/>
      <c r="L99" s="114"/>
      <c r="M99" s="114"/>
      <c r="N99" s="115"/>
      <c r="O99" s="113" t="s">
        <v>68</v>
      </c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5"/>
      <c r="AW99" s="113" t="s">
        <v>21</v>
      </c>
      <c r="AX99" s="114"/>
      <c r="AY99" s="114"/>
      <c r="AZ99" s="114"/>
      <c r="BA99" s="115"/>
      <c r="BB99" s="113"/>
      <c r="BC99" s="222"/>
      <c r="CV99" s="5"/>
      <c r="CW99" s="5"/>
      <c r="CX99" s="5"/>
      <c r="CY99" s="5"/>
      <c r="CZ99" s="5"/>
      <c r="DA99" s="5"/>
      <c r="DB99" s="5"/>
      <c r="DC99" s="5"/>
    </row>
    <row r="100" spans="2:107" ht="18" customHeight="1">
      <c r="B100" s="93">
        <v>26</v>
      </c>
      <c r="C100" s="94"/>
      <c r="D100" s="149"/>
      <c r="E100" s="150"/>
      <c r="F100" s="150"/>
      <c r="G100" s="150"/>
      <c r="H100" s="150"/>
      <c r="I100" s="151"/>
      <c r="J100" s="155">
        <f>J96+$V$69*$Y$69+$AL$69</f>
        <v>0.6333333333333327</v>
      </c>
      <c r="K100" s="156"/>
      <c r="L100" s="156"/>
      <c r="M100" s="156"/>
      <c r="N100" s="157"/>
      <c r="O100" s="85" t="str">
        <f>IF(ISBLANK($AZ$80)," ",IF($AW$80&lt;$AZ$80,$O$80,IF($AZ$80&lt;$AW$80,$AF$80)))</f>
        <v> </v>
      </c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30" t="s">
        <v>20</v>
      </c>
      <c r="AF100" s="83" t="str">
        <f>IF(ISBLANK($AZ$84)," ",IF($AW$84&lt;$AZ$84,$O$84,IF($AZ$84&lt;$AW$84,$AF$84)))</f>
        <v> </v>
      </c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4"/>
      <c r="AW100" s="77"/>
      <c r="AX100" s="78"/>
      <c r="AY100" s="78" t="s">
        <v>19</v>
      </c>
      <c r="AZ100" s="78"/>
      <c r="BA100" s="81"/>
      <c r="BB100" s="93"/>
      <c r="BC100" s="94"/>
      <c r="CV100" s="5"/>
      <c r="CW100" s="5"/>
      <c r="CX100" s="5"/>
      <c r="CY100" s="5"/>
      <c r="CZ100" s="5"/>
      <c r="DA100" s="5"/>
      <c r="DB100" s="5"/>
      <c r="DC100" s="5"/>
    </row>
    <row r="101" spans="2:107" ht="12" customHeight="1" thickBot="1">
      <c r="B101" s="95"/>
      <c r="C101" s="96"/>
      <c r="D101" s="152"/>
      <c r="E101" s="153"/>
      <c r="F101" s="153"/>
      <c r="G101" s="153"/>
      <c r="H101" s="153"/>
      <c r="I101" s="154"/>
      <c r="J101" s="158"/>
      <c r="K101" s="159"/>
      <c r="L101" s="159"/>
      <c r="M101" s="159"/>
      <c r="N101" s="160"/>
      <c r="O101" s="161" t="s">
        <v>71</v>
      </c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62"/>
      <c r="AF101" s="99" t="s">
        <v>72</v>
      </c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100"/>
      <c r="AW101" s="79"/>
      <c r="AX101" s="80"/>
      <c r="AY101" s="80"/>
      <c r="AZ101" s="80"/>
      <c r="BA101" s="82"/>
      <c r="BB101" s="95"/>
      <c r="BC101" s="96"/>
      <c r="CV101" s="5"/>
      <c r="CW101" s="5"/>
      <c r="CX101" s="5"/>
      <c r="CY101" s="5"/>
      <c r="CZ101" s="5"/>
      <c r="DA101" s="5"/>
      <c r="DB101" s="5"/>
      <c r="DC101" s="5"/>
    </row>
    <row r="102" spans="2:107" ht="12" customHeight="1">
      <c r="B102" s="47"/>
      <c r="C102" s="47"/>
      <c r="D102" s="67"/>
      <c r="E102" s="67"/>
      <c r="F102" s="67"/>
      <c r="G102" s="67"/>
      <c r="H102" s="67"/>
      <c r="I102" s="67"/>
      <c r="J102" s="68"/>
      <c r="K102" s="68"/>
      <c r="L102" s="68"/>
      <c r="M102" s="68"/>
      <c r="N102" s="68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70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50"/>
      <c r="AX102" s="50"/>
      <c r="AY102" s="50"/>
      <c r="AZ102" s="50"/>
      <c r="BA102" s="50"/>
      <c r="BB102" s="47"/>
      <c r="BC102" s="47"/>
      <c r="CV102" s="5"/>
      <c r="CW102" s="5"/>
      <c r="CX102" s="5"/>
      <c r="CY102" s="5"/>
      <c r="CZ102" s="5"/>
      <c r="DA102" s="5"/>
      <c r="DB102" s="5"/>
      <c r="DC102" s="5"/>
    </row>
    <row r="103" spans="2:55" ht="27">
      <c r="B103" s="109" t="str">
        <f>$A$2</f>
        <v>SG Preußen Gladbeck 1910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</row>
    <row r="104" spans="2:107" ht="11.25" customHeight="1" thickBot="1">
      <c r="B104" s="47"/>
      <c r="C104" s="47"/>
      <c r="D104" s="67"/>
      <c r="E104" s="67"/>
      <c r="F104" s="67"/>
      <c r="G104" s="67"/>
      <c r="H104" s="67"/>
      <c r="I104" s="67"/>
      <c r="J104" s="68"/>
      <c r="K104" s="68"/>
      <c r="L104" s="68"/>
      <c r="M104" s="68"/>
      <c r="N104" s="68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70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50"/>
      <c r="AX104" s="50"/>
      <c r="AY104" s="50"/>
      <c r="AZ104" s="50"/>
      <c r="BA104" s="50"/>
      <c r="BB104" s="47"/>
      <c r="BC104" s="47"/>
      <c r="CV104" s="5"/>
      <c r="CW104" s="5"/>
      <c r="CX104" s="5"/>
      <c r="CY104" s="5"/>
      <c r="CZ104" s="5"/>
      <c r="DA104" s="5"/>
      <c r="DB104" s="5"/>
      <c r="DC104" s="5"/>
    </row>
    <row r="105" spans="2:107" ht="19.5" customHeight="1" thickBot="1">
      <c r="B105" s="163" t="s">
        <v>14</v>
      </c>
      <c r="C105" s="98"/>
      <c r="D105" s="75"/>
      <c r="E105" s="97"/>
      <c r="F105" s="97"/>
      <c r="G105" s="97"/>
      <c r="H105" s="97"/>
      <c r="I105" s="98"/>
      <c r="J105" s="75" t="s">
        <v>17</v>
      </c>
      <c r="K105" s="97"/>
      <c r="L105" s="97"/>
      <c r="M105" s="97"/>
      <c r="N105" s="98"/>
      <c r="O105" s="75" t="s">
        <v>73</v>
      </c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8"/>
      <c r="AW105" s="75" t="s">
        <v>21</v>
      </c>
      <c r="AX105" s="97"/>
      <c r="AY105" s="97"/>
      <c r="AZ105" s="97"/>
      <c r="BA105" s="98"/>
      <c r="BB105" s="75"/>
      <c r="BC105" s="76"/>
      <c r="CV105" s="5"/>
      <c r="CW105" s="5"/>
      <c r="CX105" s="5"/>
      <c r="CY105" s="5"/>
      <c r="CZ105" s="5"/>
      <c r="DA105" s="5"/>
      <c r="DB105" s="5"/>
      <c r="DC105" s="5"/>
    </row>
    <row r="106" spans="2:107" ht="18" customHeight="1">
      <c r="B106" s="93">
        <v>27</v>
      </c>
      <c r="C106" s="94"/>
      <c r="D106" s="149"/>
      <c r="E106" s="150"/>
      <c r="F106" s="150"/>
      <c r="G106" s="150"/>
      <c r="H106" s="150"/>
      <c r="I106" s="151"/>
      <c r="J106" s="155">
        <f>J100+$V$69*$Y$69+$AL$69</f>
        <v>0.641666666666666</v>
      </c>
      <c r="K106" s="156"/>
      <c r="L106" s="156"/>
      <c r="M106" s="156"/>
      <c r="N106" s="157"/>
      <c r="O106" s="85" t="str">
        <f>IF(ISBLANK($AZ$72)," ",IF($AW$72&gt;$AZ$72,$O$72,IF($AZ$72&gt;$AW$72,$AF$72)))</f>
        <v> </v>
      </c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30" t="s">
        <v>20</v>
      </c>
      <c r="AF106" s="83" t="str">
        <f>IF(ISBLANK($AZ$76)," ",IF($AW$76&gt;$AZ$76,$O$76,IF($AZ$76&gt;$AW$76,$AF$76)))</f>
        <v> </v>
      </c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4"/>
      <c r="AW106" s="77"/>
      <c r="AX106" s="78"/>
      <c r="AY106" s="78" t="s">
        <v>19</v>
      </c>
      <c r="AZ106" s="78"/>
      <c r="BA106" s="81"/>
      <c r="BB106" s="93"/>
      <c r="BC106" s="94"/>
      <c r="CV106" s="5"/>
      <c r="CW106" s="5"/>
      <c r="CX106" s="5"/>
      <c r="CY106" s="5"/>
      <c r="CZ106" s="5"/>
      <c r="DA106" s="5"/>
      <c r="DB106" s="5"/>
      <c r="DC106" s="5"/>
    </row>
    <row r="107" spans="2:107" s="61" customFormat="1" ht="12" customHeight="1" thickBot="1">
      <c r="B107" s="95"/>
      <c r="C107" s="96"/>
      <c r="D107" s="152"/>
      <c r="E107" s="153"/>
      <c r="F107" s="153"/>
      <c r="G107" s="153"/>
      <c r="H107" s="153"/>
      <c r="I107" s="154"/>
      <c r="J107" s="158"/>
      <c r="K107" s="159"/>
      <c r="L107" s="159"/>
      <c r="M107" s="159"/>
      <c r="N107" s="160"/>
      <c r="O107" s="161" t="s">
        <v>42</v>
      </c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62"/>
      <c r="AF107" s="99" t="s">
        <v>43</v>
      </c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100"/>
      <c r="AW107" s="79"/>
      <c r="AX107" s="80"/>
      <c r="AY107" s="80"/>
      <c r="AZ107" s="80"/>
      <c r="BA107" s="82"/>
      <c r="BB107" s="95"/>
      <c r="BC107" s="96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4"/>
      <c r="BW107" s="64"/>
      <c r="BX107" s="63"/>
      <c r="BY107" s="63"/>
      <c r="BZ107" s="63"/>
      <c r="CA107" s="63"/>
      <c r="CB107" s="63"/>
      <c r="CC107" s="65"/>
      <c r="CD107" s="65"/>
      <c r="CE107" s="65"/>
      <c r="CF107" s="65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V107" s="66"/>
      <c r="CW107" s="66"/>
      <c r="CX107" s="66"/>
      <c r="CY107" s="66"/>
      <c r="CZ107" s="66"/>
      <c r="DA107" s="66"/>
      <c r="DB107" s="66"/>
      <c r="DC107" s="66"/>
    </row>
    <row r="108" spans="100:107" ht="3.75" customHeight="1" thickBot="1">
      <c r="CV108" s="5"/>
      <c r="CW108" s="5"/>
      <c r="CX108" s="5"/>
      <c r="CY108" s="5"/>
      <c r="CZ108" s="5"/>
      <c r="DA108" s="5"/>
      <c r="DB108" s="5"/>
      <c r="DC108" s="5"/>
    </row>
    <row r="109" spans="2:107" ht="19.5" customHeight="1" thickBot="1">
      <c r="B109" s="163" t="s">
        <v>14</v>
      </c>
      <c r="C109" s="98"/>
      <c r="D109" s="75"/>
      <c r="E109" s="97"/>
      <c r="F109" s="97"/>
      <c r="G109" s="97"/>
      <c r="H109" s="97"/>
      <c r="I109" s="98"/>
      <c r="J109" s="75" t="s">
        <v>17</v>
      </c>
      <c r="K109" s="97"/>
      <c r="L109" s="97"/>
      <c r="M109" s="97"/>
      <c r="N109" s="98"/>
      <c r="O109" s="75" t="s">
        <v>74</v>
      </c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8"/>
      <c r="AW109" s="75" t="s">
        <v>21</v>
      </c>
      <c r="AX109" s="97"/>
      <c r="AY109" s="97"/>
      <c r="AZ109" s="97"/>
      <c r="BA109" s="98"/>
      <c r="BB109" s="75"/>
      <c r="BC109" s="76"/>
      <c r="CV109" s="5"/>
      <c r="CW109" s="5"/>
      <c r="CX109" s="5"/>
      <c r="CY109" s="5"/>
      <c r="CZ109" s="5"/>
      <c r="DA109" s="5"/>
      <c r="DB109" s="5"/>
      <c r="DC109" s="5"/>
    </row>
    <row r="110" spans="2:107" ht="18" customHeight="1">
      <c r="B110" s="93">
        <v>28</v>
      </c>
      <c r="C110" s="94"/>
      <c r="D110" s="149"/>
      <c r="E110" s="150"/>
      <c r="F110" s="150"/>
      <c r="G110" s="150"/>
      <c r="H110" s="150"/>
      <c r="I110" s="151"/>
      <c r="J110" s="155">
        <f>J106+$V$69*$Y$69+$AL$69</f>
        <v>0.6499999999999994</v>
      </c>
      <c r="K110" s="156"/>
      <c r="L110" s="156"/>
      <c r="M110" s="156"/>
      <c r="N110" s="157"/>
      <c r="O110" s="85" t="str">
        <f>IF(ISBLANK($AZ$80)," ",IF($AW$80&gt;$AZ$80,$O$80,IF($AZ$80&gt;$AW$80,$AF$80)))</f>
        <v> </v>
      </c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30" t="s">
        <v>20</v>
      </c>
      <c r="AF110" s="83" t="str">
        <f>IF(ISBLANK($AZ$84)," ",IF($AW$84&gt;$AZ$84,$O$84,IF($AZ$84&gt;$AW$84,$AF$84)))</f>
        <v> </v>
      </c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4"/>
      <c r="AW110" s="77"/>
      <c r="AX110" s="78"/>
      <c r="AY110" s="78" t="s">
        <v>19</v>
      </c>
      <c r="AZ110" s="78"/>
      <c r="BA110" s="81"/>
      <c r="BB110" s="93"/>
      <c r="BC110" s="94"/>
      <c r="CV110" s="5"/>
      <c r="CW110" s="5"/>
      <c r="CX110" s="5"/>
      <c r="CY110" s="5"/>
      <c r="CZ110" s="5"/>
      <c r="DA110" s="5"/>
      <c r="DB110" s="5"/>
      <c r="DC110" s="5"/>
    </row>
    <row r="111" spans="2:107" ht="12" customHeight="1" thickBot="1">
      <c r="B111" s="95"/>
      <c r="C111" s="96"/>
      <c r="D111" s="152"/>
      <c r="E111" s="153"/>
      <c r="F111" s="153"/>
      <c r="G111" s="153"/>
      <c r="H111" s="153"/>
      <c r="I111" s="154"/>
      <c r="J111" s="158"/>
      <c r="K111" s="159"/>
      <c r="L111" s="159"/>
      <c r="M111" s="159"/>
      <c r="N111" s="160"/>
      <c r="O111" s="161" t="s">
        <v>75</v>
      </c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62"/>
      <c r="AF111" s="99" t="s">
        <v>76</v>
      </c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100"/>
      <c r="AW111" s="79"/>
      <c r="AX111" s="80"/>
      <c r="AY111" s="80"/>
      <c r="AZ111" s="80"/>
      <c r="BA111" s="82"/>
      <c r="BB111" s="95"/>
      <c r="BC111" s="96"/>
      <c r="CV111" s="5"/>
      <c r="CW111" s="5"/>
      <c r="CX111" s="5"/>
      <c r="CY111" s="5"/>
      <c r="CZ111" s="5"/>
      <c r="DA111" s="5"/>
      <c r="DB111" s="5"/>
      <c r="DC111" s="5"/>
    </row>
    <row r="112" spans="2:107" ht="11.25" customHeight="1" thickBot="1">
      <c r="B112" s="47"/>
      <c r="C112" s="47"/>
      <c r="D112" s="67"/>
      <c r="E112" s="67"/>
      <c r="F112" s="67"/>
      <c r="G112" s="67"/>
      <c r="H112" s="67"/>
      <c r="I112" s="67"/>
      <c r="J112" s="68"/>
      <c r="K112" s="68"/>
      <c r="L112" s="68"/>
      <c r="M112" s="68"/>
      <c r="N112" s="68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70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50"/>
      <c r="AX112" s="50"/>
      <c r="AY112" s="50"/>
      <c r="AZ112" s="50"/>
      <c r="BA112" s="50"/>
      <c r="BB112" s="47"/>
      <c r="BC112" s="47"/>
      <c r="CV112" s="5"/>
      <c r="CW112" s="5"/>
      <c r="CX112" s="5"/>
      <c r="CY112" s="5"/>
      <c r="CZ112" s="5"/>
      <c r="DA112" s="5"/>
      <c r="DB112" s="5"/>
      <c r="DC112" s="5"/>
    </row>
    <row r="113" spans="2:107" ht="19.5" customHeight="1" thickBot="1">
      <c r="B113" s="112" t="s">
        <v>14</v>
      </c>
      <c r="C113" s="92"/>
      <c r="D113" s="89"/>
      <c r="E113" s="91"/>
      <c r="F113" s="91"/>
      <c r="G113" s="91"/>
      <c r="H113" s="91"/>
      <c r="I113" s="92"/>
      <c r="J113" s="89" t="s">
        <v>17</v>
      </c>
      <c r="K113" s="91"/>
      <c r="L113" s="91"/>
      <c r="M113" s="91"/>
      <c r="N113" s="92"/>
      <c r="O113" s="89" t="s">
        <v>77</v>
      </c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2"/>
      <c r="AW113" s="89" t="s">
        <v>21</v>
      </c>
      <c r="AX113" s="91"/>
      <c r="AY113" s="91"/>
      <c r="AZ113" s="91"/>
      <c r="BA113" s="92"/>
      <c r="BB113" s="89"/>
      <c r="BC113" s="90"/>
      <c r="CV113" s="5"/>
      <c r="CW113" s="5"/>
      <c r="CX113" s="5"/>
      <c r="CY113" s="5"/>
      <c r="CZ113" s="5"/>
      <c r="DA113" s="5"/>
      <c r="DB113" s="5"/>
      <c r="DC113" s="5"/>
    </row>
    <row r="114" spans="2:107" ht="18" customHeight="1">
      <c r="B114" s="93">
        <v>29</v>
      </c>
      <c r="C114" s="94"/>
      <c r="D114" s="149"/>
      <c r="E114" s="150"/>
      <c r="F114" s="150"/>
      <c r="G114" s="150"/>
      <c r="H114" s="150"/>
      <c r="I114" s="151"/>
      <c r="J114" s="155">
        <f>J110+$V$69*$Y$69+$AL$69</f>
        <v>0.6583333333333327</v>
      </c>
      <c r="K114" s="156"/>
      <c r="L114" s="156"/>
      <c r="M114" s="156"/>
      <c r="N114" s="157"/>
      <c r="O114" s="85" t="str">
        <f>IF(ISBLANK($AZ$88)," ",IF($AW$88&lt;$AZ$88,$O$88,IF($AZ$88&lt;$AW$88,$AF$88)))</f>
        <v> </v>
      </c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30" t="s">
        <v>20</v>
      </c>
      <c r="AF114" s="83" t="str">
        <f>IF(ISBLANK($AZ$92)," ",IF($AW$92&lt;$AZ$92,$O$92,IF($AZ$92&lt;$AW$92,$AF$92)))</f>
        <v> </v>
      </c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4"/>
      <c r="AW114" s="77"/>
      <c r="AX114" s="78"/>
      <c r="AY114" s="78" t="s">
        <v>19</v>
      </c>
      <c r="AZ114" s="78"/>
      <c r="BA114" s="81"/>
      <c r="BB114" s="93"/>
      <c r="BC114" s="94"/>
      <c r="CV114" s="5"/>
      <c r="CW114" s="5"/>
      <c r="CX114" s="5"/>
      <c r="CY114" s="5"/>
      <c r="CZ114" s="5"/>
      <c r="DA114" s="5"/>
      <c r="DB114" s="5"/>
      <c r="DC114" s="5"/>
    </row>
    <row r="115" spans="2:107" s="61" customFormat="1" ht="12" customHeight="1" thickBot="1">
      <c r="B115" s="95"/>
      <c r="C115" s="96"/>
      <c r="D115" s="152"/>
      <c r="E115" s="153"/>
      <c r="F115" s="153"/>
      <c r="G115" s="153"/>
      <c r="H115" s="153"/>
      <c r="I115" s="154"/>
      <c r="J115" s="158"/>
      <c r="K115" s="159"/>
      <c r="L115" s="159"/>
      <c r="M115" s="159"/>
      <c r="N115" s="160"/>
      <c r="O115" s="161" t="s">
        <v>81</v>
      </c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62"/>
      <c r="AF115" s="99" t="s">
        <v>82</v>
      </c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100"/>
      <c r="AW115" s="79"/>
      <c r="AX115" s="80"/>
      <c r="AY115" s="80"/>
      <c r="AZ115" s="80"/>
      <c r="BA115" s="82"/>
      <c r="BB115" s="95"/>
      <c r="BC115" s="96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4"/>
      <c r="BW115" s="64"/>
      <c r="BX115" s="63"/>
      <c r="BY115" s="63"/>
      <c r="BZ115" s="63"/>
      <c r="CA115" s="63"/>
      <c r="CB115" s="63"/>
      <c r="CC115" s="65"/>
      <c r="CD115" s="65"/>
      <c r="CE115" s="65"/>
      <c r="CF115" s="65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V115" s="66"/>
      <c r="CW115" s="66"/>
      <c r="CX115" s="66"/>
      <c r="CY115" s="66"/>
      <c r="CZ115" s="66"/>
      <c r="DA115" s="66"/>
      <c r="DB115" s="66"/>
      <c r="DC115" s="66"/>
    </row>
    <row r="116" spans="100:107" ht="3.75" customHeight="1" thickBot="1">
      <c r="CV116" s="5"/>
      <c r="CW116" s="5"/>
      <c r="CX116" s="5"/>
      <c r="CY116" s="5"/>
      <c r="CZ116" s="5"/>
      <c r="DA116" s="5"/>
      <c r="DB116" s="5"/>
      <c r="DC116" s="5"/>
    </row>
    <row r="117" spans="2:107" ht="19.5" customHeight="1" thickBot="1">
      <c r="B117" s="112" t="s">
        <v>14</v>
      </c>
      <c r="C117" s="92"/>
      <c r="D117" s="89"/>
      <c r="E117" s="91"/>
      <c r="F117" s="91"/>
      <c r="G117" s="91"/>
      <c r="H117" s="91"/>
      <c r="I117" s="92"/>
      <c r="J117" s="89" t="s">
        <v>17</v>
      </c>
      <c r="K117" s="91"/>
      <c r="L117" s="91"/>
      <c r="M117" s="91"/>
      <c r="N117" s="92"/>
      <c r="O117" s="89" t="s">
        <v>78</v>
      </c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2"/>
      <c r="AW117" s="89" t="s">
        <v>21</v>
      </c>
      <c r="AX117" s="91"/>
      <c r="AY117" s="91"/>
      <c r="AZ117" s="91"/>
      <c r="BA117" s="92"/>
      <c r="BB117" s="89"/>
      <c r="BC117" s="90"/>
      <c r="CV117" s="5"/>
      <c r="CW117" s="5"/>
      <c r="CX117" s="5"/>
      <c r="CY117" s="5"/>
      <c r="CZ117" s="5"/>
      <c r="DA117" s="5"/>
      <c r="DB117" s="5"/>
      <c r="DC117" s="5"/>
    </row>
    <row r="118" spans="2:107" ht="18" customHeight="1">
      <c r="B118" s="93">
        <v>30</v>
      </c>
      <c r="C118" s="94"/>
      <c r="D118" s="149"/>
      <c r="E118" s="150"/>
      <c r="F118" s="150"/>
      <c r="G118" s="150"/>
      <c r="H118" s="150"/>
      <c r="I118" s="151"/>
      <c r="J118" s="155">
        <f>J114+$V$69*$Y$69+$AL$69</f>
        <v>0.666666666666666</v>
      </c>
      <c r="K118" s="156"/>
      <c r="L118" s="156"/>
      <c r="M118" s="156"/>
      <c r="N118" s="157"/>
      <c r="O118" s="85" t="str">
        <f>IF(ISBLANK($AZ$88)," ",IF($AW$88&gt;$AZ$88,$O$88,IF($AZ$88&gt;$AW$88,$AF$88)))</f>
        <v> </v>
      </c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30" t="s">
        <v>20</v>
      </c>
      <c r="AF118" s="83" t="str">
        <f>IF(ISBLANK($AZ$92)," ",IF($AW$92&gt;$AZ$92,$O$92,IF($AZ$92&gt;$AW$92,$AF$92)))</f>
        <v> </v>
      </c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4"/>
      <c r="AW118" s="77"/>
      <c r="AX118" s="78"/>
      <c r="AY118" s="78" t="s">
        <v>19</v>
      </c>
      <c r="AZ118" s="78"/>
      <c r="BA118" s="81"/>
      <c r="BB118" s="93"/>
      <c r="BC118" s="94"/>
      <c r="CV118" s="5"/>
      <c r="CW118" s="5"/>
      <c r="CX118" s="5"/>
      <c r="CY118" s="5"/>
      <c r="CZ118" s="5"/>
      <c r="DA118" s="5"/>
      <c r="DB118" s="5"/>
      <c r="DC118" s="5"/>
    </row>
    <row r="119" spans="2:107" ht="12" customHeight="1" thickBot="1">
      <c r="B119" s="95"/>
      <c r="C119" s="96"/>
      <c r="D119" s="152"/>
      <c r="E119" s="153"/>
      <c r="F119" s="153"/>
      <c r="G119" s="153"/>
      <c r="H119" s="153"/>
      <c r="I119" s="154"/>
      <c r="J119" s="158"/>
      <c r="K119" s="159"/>
      <c r="L119" s="159"/>
      <c r="M119" s="159"/>
      <c r="N119" s="160"/>
      <c r="O119" s="161" t="s">
        <v>83</v>
      </c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62"/>
      <c r="AF119" s="99" t="s">
        <v>84</v>
      </c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100"/>
      <c r="AW119" s="79"/>
      <c r="AX119" s="80"/>
      <c r="AY119" s="80"/>
      <c r="AZ119" s="80"/>
      <c r="BA119" s="82"/>
      <c r="BB119" s="95"/>
      <c r="BC119" s="96"/>
      <c r="CV119" s="5"/>
      <c r="CW119" s="5"/>
      <c r="CX119" s="5"/>
      <c r="CY119" s="5"/>
      <c r="CZ119" s="5"/>
      <c r="DA119" s="5"/>
      <c r="DB119" s="5"/>
      <c r="DC119" s="5"/>
    </row>
    <row r="120" spans="2:107" ht="11.25" customHeight="1" thickBot="1">
      <c r="B120" s="47"/>
      <c r="C120" s="47"/>
      <c r="D120" s="67"/>
      <c r="E120" s="67"/>
      <c r="F120" s="67"/>
      <c r="G120" s="67"/>
      <c r="H120" s="67"/>
      <c r="I120" s="67"/>
      <c r="J120" s="68"/>
      <c r="K120" s="68"/>
      <c r="L120" s="68"/>
      <c r="M120" s="68"/>
      <c r="N120" s="68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70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50"/>
      <c r="AX120" s="50"/>
      <c r="AY120" s="50"/>
      <c r="AZ120" s="50"/>
      <c r="BA120" s="50"/>
      <c r="BB120" s="47"/>
      <c r="BC120" s="47"/>
      <c r="CV120" s="5"/>
      <c r="CW120" s="5"/>
      <c r="CX120" s="5"/>
      <c r="CY120" s="5"/>
      <c r="CZ120" s="5"/>
      <c r="DA120" s="5"/>
      <c r="DB120" s="5"/>
      <c r="DC120" s="5"/>
    </row>
    <row r="121" spans="2:107" ht="19.5" customHeight="1" thickBot="1">
      <c r="B121" s="127" t="s">
        <v>14</v>
      </c>
      <c r="C121" s="111"/>
      <c r="D121" s="106"/>
      <c r="E121" s="110"/>
      <c r="F121" s="110"/>
      <c r="G121" s="110"/>
      <c r="H121" s="110"/>
      <c r="I121" s="111"/>
      <c r="J121" s="106" t="s">
        <v>17</v>
      </c>
      <c r="K121" s="110"/>
      <c r="L121" s="110"/>
      <c r="M121" s="110"/>
      <c r="N121" s="111"/>
      <c r="O121" s="106" t="s">
        <v>79</v>
      </c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1"/>
      <c r="AW121" s="106" t="s">
        <v>21</v>
      </c>
      <c r="AX121" s="110"/>
      <c r="AY121" s="110"/>
      <c r="AZ121" s="110"/>
      <c r="BA121" s="111"/>
      <c r="BB121" s="106"/>
      <c r="BC121" s="107"/>
      <c r="CV121" s="5"/>
      <c r="CW121" s="5"/>
      <c r="CX121" s="5"/>
      <c r="CY121" s="5"/>
      <c r="CZ121" s="5"/>
      <c r="DA121" s="5"/>
      <c r="DB121" s="5"/>
      <c r="DC121" s="5"/>
    </row>
    <row r="122" spans="2:107" ht="18" customHeight="1">
      <c r="B122" s="93">
        <v>31</v>
      </c>
      <c r="C122" s="94"/>
      <c r="D122" s="149"/>
      <c r="E122" s="150"/>
      <c r="F122" s="150"/>
      <c r="G122" s="150"/>
      <c r="H122" s="150"/>
      <c r="I122" s="151"/>
      <c r="J122" s="155">
        <f>J118+$V$69*$Y$69+$AL$69</f>
        <v>0.6749999999999993</v>
      </c>
      <c r="K122" s="156"/>
      <c r="L122" s="156"/>
      <c r="M122" s="156"/>
      <c r="N122" s="157"/>
      <c r="O122" s="85" t="str">
        <f>IF(ISBLANK($AZ$96)," ",IF($AW$96&lt;$AZ$96,$O$96,IF($AZ$96&lt;$AW$96,$AF$96)))</f>
        <v> </v>
      </c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30" t="s">
        <v>20</v>
      </c>
      <c r="AF122" s="83" t="str">
        <f>IF(ISBLANK($AZ$100)," ",IF($AW$100&lt;$AZ$100,$O$100,IF($AZ$100&lt;$AW$100,$AF$100)))</f>
        <v> </v>
      </c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4"/>
      <c r="AW122" s="77"/>
      <c r="AX122" s="78"/>
      <c r="AY122" s="78" t="s">
        <v>19</v>
      </c>
      <c r="AZ122" s="78"/>
      <c r="BA122" s="81"/>
      <c r="BB122" s="93"/>
      <c r="BC122" s="94"/>
      <c r="CV122" s="5"/>
      <c r="CW122" s="5"/>
      <c r="CX122" s="5"/>
      <c r="CY122" s="5"/>
      <c r="CZ122" s="5"/>
      <c r="DA122" s="5"/>
      <c r="DB122" s="5"/>
      <c r="DC122" s="5"/>
    </row>
    <row r="123" spans="2:107" s="61" customFormat="1" ht="12" customHeight="1" thickBot="1">
      <c r="B123" s="95"/>
      <c r="C123" s="96"/>
      <c r="D123" s="152"/>
      <c r="E123" s="153"/>
      <c r="F123" s="153"/>
      <c r="G123" s="153"/>
      <c r="H123" s="153"/>
      <c r="I123" s="154"/>
      <c r="J123" s="158"/>
      <c r="K123" s="159"/>
      <c r="L123" s="159"/>
      <c r="M123" s="159"/>
      <c r="N123" s="160"/>
      <c r="O123" s="161" t="s">
        <v>86</v>
      </c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62"/>
      <c r="AF123" s="99" t="s">
        <v>87</v>
      </c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100"/>
      <c r="AW123" s="79"/>
      <c r="AX123" s="80"/>
      <c r="AY123" s="80"/>
      <c r="AZ123" s="80"/>
      <c r="BA123" s="82"/>
      <c r="BB123" s="95"/>
      <c r="BC123" s="96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4"/>
      <c r="BW123" s="64"/>
      <c r="BX123" s="63"/>
      <c r="BY123" s="63"/>
      <c r="BZ123" s="63"/>
      <c r="CA123" s="63"/>
      <c r="CB123" s="63"/>
      <c r="CC123" s="65"/>
      <c r="CD123" s="65"/>
      <c r="CE123" s="65"/>
      <c r="CF123" s="65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V123" s="66"/>
      <c r="CW123" s="66"/>
      <c r="CX123" s="66"/>
      <c r="CY123" s="66"/>
      <c r="CZ123" s="66"/>
      <c r="DA123" s="66"/>
      <c r="DB123" s="66"/>
      <c r="DC123" s="66"/>
    </row>
    <row r="124" spans="100:107" ht="3.75" customHeight="1" thickBot="1">
      <c r="CV124" s="5"/>
      <c r="CW124" s="5"/>
      <c r="CX124" s="5"/>
      <c r="CY124" s="5"/>
      <c r="CZ124" s="5"/>
      <c r="DA124" s="5"/>
      <c r="DB124" s="5"/>
      <c r="DC124" s="5"/>
    </row>
    <row r="125" spans="2:107" ht="19.5" customHeight="1" thickBot="1">
      <c r="B125" s="127" t="s">
        <v>14</v>
      </c>
      <c r="C125" s="111"/>
      <c r="D125" s="106"/>
      <c r="E125" s="110"/>
      <c r="F125" s="110"/>
      <c r="G125" s="110"/>
      <c r="H125" s="110"/>
      <c r="I125" s="111"/>
      <c r="J125" s="106" t="s">
        <v>17</v>
      </c>
      <c r="K125" s="110"/>
      <c r="L125" s="110"/>
      <c r="M125" s="110"/>
      <c r="N125" s="111"/>
      <c r="O125" s="106" t="s">
        <v>80</v>
      </c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1"/>
      <c r="AW125" s="106" t="s">
        <v>21</v>
      </c>
      <c r="AX125" s="110"/>
      <c r="AY125" s="110"/>
      <c r="AZ125" s="110"/>
      <c r="BA125" s="111"/>
      <c r="BB125" s="106"/>
      <c r="BC125" s="107"/>
      <c r="CV125" s="5"/>
      <c r="CW125" s="5"/>
      <c r="CX125" s="5"/>
      <c r="CY125" s="5"/>
      <c r="CZ125" s="5"/>
      <c r="DA125" s="5"/>
      <c r="DB125" s="5"/>
      <c r="DC125" s="5"/>
    </row>
    <row r="126" spans="2:107" ht="18" customHeight="1">
      <c r="B126" s="93">
        <v>32</v>
      </c>
      <c r="C126" s="94"/>
      <c r="D126" s="149"/>
      <c r="E126" s="150"/>
      <c r="F126" s="150"/>
      <c r="G126" s="150"/>
      <c r="H126" s="150"/>
      <c r="I126" s="151"/>
      <c r="J126" s="155">
        <f>J122+$V$69*$Y$69+$AL$69</f>
        <v>0.6833333333333326</v>
      </c>
      <c r="K126" s="156"/>
      <c r="L126" s="156"/>
      <c r="M126" s="156"/>
      <c r="N126" s="157"/>
      <c r="O126" s="85" t="str">
        <f>IF(ISBLANK($AZ$96)," ",IF($AW$96&gt;$AZ$96,$O$96,IF($AZ$96&gt;$AW$96,$AF$96)))</f>
        <v> </v>
      </c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30" t="s">
        <v>20</v>
      </c>
      <c r="AF126" s="83" t="str">
        <f>IF(ISBLANK($AZ$100)," ",IF($AW$100&gt;$AZ$100,$O$100,IF($AZ$100&gt;$AW$100,$AF$100)))</f>
        <v> </v>
      </c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4"/>
      <c r="AW126" s="77"/>
      <c r="AX126" s="78"/>
      <c r="AY126" s="78" t="s">
        <v>19</v>
      </c>
      <c r="AZ126" s="78"/>
      <c r="BA126" s="81"/>
      <c r="BB126" s="93"/>
      <c r="BC126" s="94"/>
      <c r="CV126" s="5"/>
      <c r="CW126" s="5"/>
      <c r="CX126" s="5"/>
      <c r="CY126" s="5"/>
      <c r="CZ126" s="5"/>
      <c r="DA126" s="5"/>
      <c r="DB126" s="5"/>
      <c r="DC126" s="5"/>
    </row>
    <row r="127" spans="2:107" ht="12" customHeight="1" thickBot="1">
      <c r="B127" s="95"/>
      <c r="C127" s="96"/>
      <c r="D127" s="152"/>
      <c r="E127" s="153"/>
      <c r="F127" s="153"/>
      <c r="G127" s="153"/>
      <c r="H127" s="153"/>
      <c r="I127" s="154"/>
      <c r="J127" s="158"/>
      <c r="K127" s="159"/>
      <c r="L127" s="159"/>
      <c r="M127" s="159"/>
      <c r="N127" s="160"/>
      <c r="O127" s="161" t="s">
        <v>88</v>
      </c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62"/>
      <c r="AF127" s="99" t="s">
        <v>89</v>
      </c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100"/>
      <c r="AW127" s="79"/>
      <c r="AX127" s="80"/>
      <c r="AY127" s="80"/>
      <c r="AZ127" s="80"/>
      <c r="BA127" s="82"/>
      <c r="BB127" s="95"/>
      <c r="BC127" s="96"/>
      <c r="CV127" s="5"/>
      <c r="CW127" s="5"/>
      <c r="CX127" s="5"/>
      <c r="CY127" s="5"/>
      <c r="CZ127" s="5"/>
      <c r="DA127" s="5"/>
      <c r="DB127" s="5"/>
      <c r="DC127" s="5"/>
    </row>
    <row r="128" spans="2:107" ht="11.25" customHeight="1" thickBot="1">
      <c r="B128" s="47"/>
      <c r="C128" s="47"/>
      <c r="D128" s="67"/>
      <c r="E128" s="67"/>
      <c r="F128" s="67"/>
      <c r="G128" s="67"/>
      <c r="H128" s="67"/>
      <c r="I128" s="67"/>
      <c r="J128" s="68"/>
      <c r="K128" s="68"/>
      <c r="L128" s="68"/>
      <c r="M128" s="68"/>
      <c r="N128" s="68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70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50"/>
      <c r="AX128" s="50"/>
      <c r="AY128" s="50"/>
      <c r="AZ128" s="50"/>
      <c r="BA128" s="50"/>
      <c r="BB128" s="47"/>
      <c r="BC128" s="47"/>
      <c r="CV128" s="5"/>
      <c r="CW128" s="5"/>
      <c r="CX128" s="5"/>
      <c r="CY128" s="5"/>
      <c r="CZ128" s="5"/>
      <c r="DA128" s="5"/>
      <c r="DB128" s="5"/>
      <c r="DC128" s="5"/>
    </row>
    <row r="129" spans="2:107" ht="19.5" customHeight="1" thickBot="1">
      <c r="B129" s="163" t="s">
        <v>14</v>
      </c>
      <c r="C129" s="98"/>
      <c r="D129" s="75"/>
      <c r="E129" s="97"/>
      <c r="F129" s="97"/>
      <c r="G129" s="97"/>
      <c r="H129" s="97"/>
      <c r="I129" s="98"/>
      <c r="J129" s="75" t="s">
        <v>17</v>
      </c>
      <c r="K129" s="97"/>
      <c r="L129" s="97"/>
      <c r="M129" s="97"/>
      <c r="N129" s="98"/>
      <c r="O129" s="75" t="s">
        <v>34</v>
      </c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8"/>
      <c r="AW129" s="75" t="s">
        <v>21</v>
      </c>
      <c r="AX129" s="97"/>
      <c r="AY129" s="97"/>
      <c r="AZ129" s="97"/>
      <c r="BA129" s="98"/>
      <c r="BB129" s="75"/>
      <c r="BC129" s="76"/>
      <c r="CV129" s="5"/>
      <c r="CW129" s="5"/>
      <c r="CX129" s="5"/>
      <c r="CY129" s="5"/>
      <c r="CZ129" s="5"/>
      <c r="DA129" s="5"/>
      <c r="DB129" s="5"/>
      <c r="DC129" s="5"/>
    </row>
    <row r="130" spans="2:107" ht="18" customHeight="1">
      <c r="B130" s="93">
        <v>33</v>
      </c>
      <c r="C130" s="94"/>
      <c r="D130" s="149"/>
      <c r="E130" s="150"/>
      <c r="F130" s="150"/>
      <c r="G130" s="150"/>
      <c r="H130" s="150"/>
      <c r="I130" s="151"/>
      <c r="J130" s="155">
        <f>J126+$V$69*$Y$69+$AL$69</f>
        <v>0.6916666666666659</v>
      </c>
      <c r="K130" s="156"/>
      <c r="L130" s="156"/>
      <c r="M130" s="156"/>
      <c r="N130" s="157"/>
      <c r="O130" s="162" t="str">
        <f>IF(ISBLANK($AZ$106)," ",IF($AW$106&lt;$AZ$106,$O$106,IF($AZ$106&lt;$AW$106,$AF$106)))</f>
        <v> </v>
      </c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30" t="s">
        <v>20</v>
      </c>
      <c r="AF130" s="83" t="str">
        <f>IF(ISBLANK($AZ$110)," ",IF($AW$110&lt;$AZ$110,$O$110,IF($AZ$110&lt;$AW$110,$AF$110)))</f>
        <v> </v>
      </c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4"/>
      <c r="AW130" s="77"/>
      <c r="AX130" s="78"/>
      <c r="AY130" s="78" t="s">
        <v>19</v>
      </c>
      <c r="AZ130" s="78"/>
      <c r="BA130" s="81"/>
      <c r="BB130" s="93"/>
      <c r="BC130" s="94"/>
      <c r="CV130" s="5"/>
      <c r="CW130" s="5"/>
      <c r="CX130" s="5"/>
      <c r="CY130" s="5"/>
      <c r="CZ130" s="5"/>
      <c r="DA130" s="5"/>
      <c r="DB130" s="5"/>
      <c r="DC130" s="5"/>
    </row>
    <row r="131" spans="2:107" s="61" customFormat="1" ht="12" customHeight="1" thickBot="1">
      <c r="B131" s="95"/>
      <c r="C131" s="96"/>
      <c r="D131" s="152"/>
      <c r="E131" s="153"/>
      <c r="F131" s="153"/>
      <c r="G131" s="153"/>
      <c r="H131" s="153"/>
      <c r="I131" s="154"/>
      <c r="J131" s="158"/>
      <c r="K131" s="159"/>
      <c r="L131" s="159"/>
      <c r="M131" s="159"/>
      <c r="N131" s="160"/>
      <c r="O131" s="161" t="s">
        <v>90</v>
      </c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62"/>
      <c r="AF131" s="99" t="s">
        <v>91</v>
      </c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100"/>
      <c r="AW131" s="79"/>
      <c r="AX131" s="80"/>
      <c r="AY131" s="80"/>
      <c r="AZ131" s="80"/>
      <c r="BA131" s="82"/>
      <c r="BB131" s="95"/>
      <c r="BC131" s="96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4"/>
      <c r="BW131" s="64"/>
      <c r="BX131" s="63"/>
      <c r="BY131" s="63"/>
      <c r="BZ131" s="63"/>
      <c r="CA131" s="63"/>
      <c r="CB131" s="63"/>
      <c r="CC131" s="65"/>
      <c r="CD131" s="65"/>
      <c r="CE131" s="65"/>
      <c r="CF131" s="65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V131" s="66"/>
      <c r="CW131" s="66"/>
      <c r="CX131" s="66"/>
      <c r="CY131" s="66"/>
      <c r="CZ131" s="66"/>
      <c r="DA131" s="66"/>
      <c r="DB131" s="66"/>
      <c r="DC131" s="66"/>
    </row>
    <row r="132" spans="100:107" ht="3.75" customHeight="1" thickBot="1">
      <c r="CV132" s="5"/>
      <c r="CW132" s="5"/>
      <c r="CX132" s="5"/>
      <c r="CY132" s="5"/>
      <c r="CZ132" s="5"/>
      <c r="DA132" s="5"/>
      <c r="DB132" s="5"/>
      <c r="DC132" s="5"/>
    </row>
    <row r="133" spans="2:107" ht="19.5" customHeight="1" thickBot="1">
      <c r="B133" s="163" t="s">
        <v>14</v>
      </c>
      <c r="C133" s="98"/>
      <c r="D133" s="75"/>
      <c r="E133" s="97"/>
      <c r="F133" s="97"/>
      <c r="G133" s="97"/>
      <c r="H133" s="97"/>
      <c r="I133" s="98"/>
      <c r="J133" s="75" t="s">
        <v>17</v>
      </c>
      <c r="K133" s="97"/>
      <c r="L133" s="97"/>
      <c r="M133" s="97"/>
      <c r="N133" s="98"/>
      <c r="O133" s="75" t="s">
        <v>35</v>
      </c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8"/>
      <c r="AW133" s="75" t="s">
        <v>21</v>
      </c>
      <c r="AX133" s="97"/>
      <c r="AY133" s="97"/>
      <c r="AZ133" s="97"/>
      <c r="BA133" s="98"/>
      <c r="BB133" s="75"/>
      <c r="BC133" s="76"/>
      <c r="CV133" s="5"/>
      <c r="CW133" s="5"/>
      <c r="CX133" s="5"/>
      <c r="CY133" s="5"/>
      <c r="CZ133" s="5"/>
      <c r="DA133" s="5"/>
      <c r="DB133" s="5"/>
      <c r="DC133" s="5"/>
    </row>
    <row r="134" spans="2:107" ht="18" customHeight="1">
      <c r="B134" s="93">
        <v>34</v>
      </c>
      <c r="C134" s="94"/>
      <c r="D134" s="149"/>
      <c r="E134" s="150"/>
      <c r="F134" s="150"/>
      <c r="G134" s="150"/>
      <c r="H134" s="150"/>
      <c r="I134" s="151"/>
      <c r="J134" s="155">
        <f>J130+$V$69*$Y$69+$AL$69</f>
        <v>0.6999999999999992</v>
      </c>
      <c r="K134" s="156"/>
      <c r="L134" s="156"/>
      <c r="M134" s="156"/>
      <c r="N134" s="157"/>
      <c r="O134" s="162" t="str">
        <f>IF(ISBLANK($AZ$106)," ",IF($AW$106&gt;$AZ$106,$O$106,IF($AZ$106&gt;$AW$106,$AF$106)))</f>
        <v> </v>
      </c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30" t="s">
        <v>20</v>
      </c>
      <c r="AF134" s="83" t="str">
        <f>IF(ISBLANK($AZ$110)," ",IF($AW$110&gt;$AZ$110,$O$110,IF($AZ$110&gt;$AW$110,$AF$110)))</f>
        <v> </v>
      </c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4"/>
      <c r="AW134" s="77"/>
      <c r="AX134" s="78"/>
      <c r="AY134" s="78" t="s">
        <v>19</v>
      </c>
      <c r="AZ134" s="78"/>
      <c r="BA134" s="81"/>
      <c r="BB134" s="93"/>
      <c r="BC134" s="94"/>
      <c r="CV134" s="5"/>
      <c r="CW134" s="5"/>
      <c r="CX134" s="5"/>
      <c r="CY134" s="5"/>
      <c r="CZ134" s="5"/>
      <c r="DA134" s="5"/>
      <c r="DB134" s="5"/>
      <c r="DC134" s="5"/>
    </row>
    <row r="135" spans="2:107" ht="12" customHeight="1" thickBot="1">
      <c r="B135" s="95"/>
      <c r="C135" s="96"/>
      <c r="D135" s="152"/>
      <c r="E135" s="153"/>
      <c r="F135" s="153"/>
      <c r="G135" s="153"/>
      <c r="H135" s="153"/>
      <c r="I135" s="154"/>
      <c r="J135" s="158"/>
      <c r="K135" s="159"/>
      <c r="L135" s="159"/>
      <c r="M135" s="159"/>
      <c r="N135" s="160"/>
      <c r="O135" s="161" t="s">
        <v>92</v>
      </c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62"/>
      <c r="AF135" s="99" t="s">
        <v>93</v>
      </c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100"/>
      <c r="AW135" s="79"/>
      <c r="AX135" s="80"/>
      <c r="AY135" s="80"/>
      <c r="AZ135" s="80"/>
      <c r="BA135" s="82"/>
      <c r="BB135" s="95"/>
      <c r="BC135" s="96"/>
      <c r="CV135" s="5"/>
      <c r="CW135" s="5"/>
      <c r="CX135" s="5"/>
      <c r="CY135" s="5"/>
      <c r="CZ135" s="5"/>
      <c r="DA135" s="5"/>
      <c r="DB135" s="5"/>
      <c r="DC135" s="5"/>
    </row>
    <row r="136" spans="100:107" ht="12.75" customHeight="1">
      <c r="CV136" s="5"/>
      <c r="CW136" s="5"/>
      <c r="CX136" s="5"/>
      <c r="CY136" s="5"/>
      <c r="CZ136" s="5"/>
      <c r="DA136" s="5"/>
      <c r="DB136" s="5"/>
      <c r="DC136" s="5"/>
    </row>
    <row r="137" spans="2:115" ht="12.75">
      <c r="B137" s="21" t="s">
        <v>95</v>
      </c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X137" s="3"/>
      <c r="BY137" s="3"/>
      <c r="BZ137" s="3"/>
      <c r="CA137" s="3"/>
      <c r="CB137" s="3"/>
      <c r="CC137" s="5"/>
      <c r="CD137" s="5"/>
      <c r="CE137" s="5"/>
      <c r="CF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76:115" ht="13.5" thickBot="1">
      <c r="BX138" s="3"/>
      <c r="BY138" s="3"/>
      <c r="BZ138" s="3"/>
      <c r="CA138" s="3"/>
      <c r="CB138" s="3"/>
      <c r="CC138" s="5"/>
      <c r="CD138" s="5"/>
      <c r="CE138" s="5"/>
      <c r="CF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9:115" ht="24.75" customHeight="1">
      <c r="I139" s="168" t="s">
        <v>8</v>
      </c>
      <c r="J139" s="169"/>
      <c r="K139" s="169"/>
      <c r="L139" s="71"/>
      <c r="M139" s="170" t="str">
        <f>IF(ISBLANK($AZ$134)," ",IF($AW$134&gt;$AZ$134,$O$134,IF($AZ$134&gt;$AW$134,$AF$134)))</f>
        <v> </v>
      </c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1"/>
      <c r="BX139" s="3"/>
      <c r="BY139" s="3"/>
      <c r="BZ139" s="3"/>
      <c r="CA139" s="3"/>
      <c r="CB139" s="3"/>
      <c r="CC139" s="5"/>
      <c r="CD139" s="5"/>
      <c r="CE139" s="5"/>
      <c r="CF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9:115" ht="24.75" customHeight="1">
      <c r="I140" s="103" t="s">
        <v>9</v>
      </c>
      <c r="J140" s="104"/>
      <c r="K140" s="104"/>
      <c r="L140" s="72"/>
      <c r="M140" s="87" t="str">
        <f>IF(ISBLANK($AZ$134)," ",IF($AW$134&lt;$AZ$134,$O$134,IF($AZ$134&lt;$AW$134,$AF$134)))</f>
        <v> 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8"/>
      <c r="BX140" s="3"/>
      <c r="BY140" s="3"/>
      <c r="BZ140" s="3"/>
      <c r="CA140" s="3"/>
      <c r="CB140" s="3"/>
      <c r="CC140" s="5"/>
      <c r="CD140" s="5"/>
      <c r="CE140" s="5"/>
      <c r="CF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9:115" ht="24.75" customHeight="1">
      <c r="I141" s="103" t="s">
        <v>10</v>
      </c>
      <c r="J141" s="104"/>
      <c r="K141" s="104"/>
      <c r="L141" s="72"/>
      <c r="M141" s="87" t="str">
        <f>IF(ISBLANK($AZ$130)," ",IF($AW$130&gt;$AZ$130,$O$130,IF($AZ$130&gt;$AW$130,$AF$130)))</f>
        <v> 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8"/>
      <c r="BX141" s="3"/>
      <c r="BY141" s="3"/>
      <c r="BZ141" s="3"/>
      <c r="CA141" s="3"/>
      <c r="CB141" s="3"/>
      <c r="CC141" s="5"/>
      <c r="CD141" s="5"/>
      <c r="CE141" s="5"/>
      <c r="CF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9:115" ht="24.75" customHeight="1">
      <c r="I142" s="103" t="s">
        <v>11</v>
      </c>
      <c r="J142" s="104"/>
      <c r="K142" s="104"/>
      <c r="L142" s="72"/>
      <c r="M142" s="87" t="str">
        <f>IF(ISBLANK($AZ$130)," ",IF($AW$130&lt;$AZ$130,$O$130,IF($AZ$130&lt;$AW$130,$AF$130)))</f>
        <v> </v>
      </c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8"/>
      <c r="BX142" s="3"/>
      <c r="BY142" s="3"/>
      <c r="BZ142" s="3"/>
      <c r="CA142" s="3"/>
      <c r="CB142" s="3"/>
      <c r="CC142" s="5"/>
      <c r="CD142" s="5"/>
      <c r="CE142" s="5"/>
      <c r="CF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</row>
    <row r="143" spans="9:115" ht="24.75" customHeight="1">
      <c r="I143" s="103" t="s">
        <v>46</v>
      </c>
      <c r="J143" s="104"/>
      <c r="K143" s="104"/>
      <c r="L143" s="72"/>
      <c r="M143" s="87" t="str">
        <f>IF(ISBLANK($AZ$126)," ",IF($AW$126&gt;$AZ$126,$O$126,IF($AZ$126&gt;$AW$126,$AF$126)))</f>
        <v> 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8"/>
      <c r="BX143" s="3"/>
      <c r="BY143" s="3"/>
      <c r="BZ143" s="3"/>
      <c r="CA143" s="3"/>
      <c r="CB143" s="3"/>
      <c r="CC143" s="5"/>
      <c r="CD143" s="5"/>
      <c r="CE143" s="5"/>
      <c r="CF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</row>
    <row r="144" spans="9:48" ht="24.75" customHeight="1">
      <c r="I144" s="103" t="s">
        <v>47</v>
      </c>
      <c r="J144" s="104"/>
      <c r="K144" s="104"/>
      <c r="L144" s="72"/>
      <c r="M144" s="87" t="str">
        <f>IF(ISBLANK($AZ$126)," ",IF($AW$126&lt;$AZ$126,$O$126,IF($AZ$126&lt;$AW$126,$AF$126)))</f>
        <v> </v>
      </c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8"/>
    </row>
    <row r="145" spans="9:48" ht="24.75" customHeight="1">
      <c r="I145" s="103" t="s">
        <v>48</v>
      </c>
      <c r="J145" s="104"/>
      <c r="K145" s="104"/>
      <c r="L145" s="72"/>
      <c r="M145" s="87" t="str">
        <f>IF(ISBLANK($AZ$122)," ",IF($AW$122&gt;$AZ$122,$O$122,IF($AZ$122&gt;$AW$122,$AF$122)))</f>
        <v> 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8"/>
    </row>
    <row r="146" spans="9:48" ht="24.75" customHeight="1">
      <c r="I146" s="103" t="s">
        <v>49</v>
      </c>
      <c r="J146" s="104"/>
      <c r="K146" s="104"/>
      <c r="L146" s="72"/>
      <c r="M146" s="87" t="str">
        <f>IF(ISBLANK($AZ$122)," ",IF($AW$122&lt;$AZ$122,$O$122,IF($AZ$122&lt;$AW$122,$AF$122)))</f>
        <v> </v>
      </c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8"/>
    </row>
    <row r="147" spans="9:48" ht="24.75" customHeight="1">
      <c r="I147" s="103" t="s">
        <v>50</v>
      </c>
      <c r="J147" s="104"/>
      <c r="K147" s="104"/>
      <c r="L147" s="72"/>
      <c r="M147" s="87" t="str">
        <f>IF(ISBLANK($AZ$118)," ",IF($AW$118&gt;$AZ$118,$O$118,IF($AZ$118&gt;$AW$118,$AF$118)))</f>
        <v> 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8"/>
    </row>
    <row r="148" spans="9:48" ht="24.75" customHeight="1">
      <c r="I148" s="103" t="s">
        <v>51</v>
      </c>
      <c r="J148" s="104"/>
      <c r="K148" s="104"/>
      <c r="L148" s="72"/>
      <c r="M148" s="87" t="str">
        <f>IF(ISBLANK($AZ$118)," ",IF($AW$118&lt;$AZ$118,$O$118,IF($AZ$118&lt;$AW$118,$AF$118)))</f>
        <v> 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8"/>
    </row>
    <row r="149" spans="9:48" ht="24.75" customHeight="1">
      <c r="I149" s="103" t="s">
        <v>52</v>
      </c>
      <c r="J149" s="104"/>
      <c r="K149" s="104"/>
      <c r="L149" s="72"/>
      <c r="M149" s="87" t="str">
        <f>IF(ISBLANK($AZ$114)," ",IF($AW$114&gt;$AZ$114,$O$114,IF($AZ$114&gt;$AW$114,$AF$114)))</f>
        <v> 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8"/>
    </row>
    <row r="150" spans="9:48" ht="24.75" customHeight="1" thickBot="1">
      <c r="I150" s="223" t="s">
        <v>53</v>
      </c>
      <c r="J150" s="224"/>
      <c r="K150" s="224"/>
      <c r="L150" s="73"/>
      <c r="M150" s="101" t="str">
        <f>IF(ISBLANK($AZ$114)," ",IF($AW$114&lt;$AZ$114,$O$114,IF($AZ$114&lt;$AW$114,$AF$114)))</f>
        <v> </v>
      </c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2"/>
    </row>
  </sheetData>
  <sheetProtection/>
  <mergeCells count="610">
    <mergeCell ref="AY126:AY127"/>
    <mergeCell ref="AZ126:BA127"/>
    <mergeCell ref="AF127:AV127"/>
    <mergeCell ref="I150:K150"/>
    <mergeCell ref="J126:N127"/>
    <mergeCell ref="J130:N131"/>
    <mergeCell ref="J134:N135"/>
    <mergeCell ref="AW126:AX127"/>
    <mergeCell ref="B122:C123"/>
    <mergeCell ref="D122:I123"/>
    <mergeCell ref="B126:C127"/>
    <mergeCell ref="D126:I127"/>
    <mergeCell ref="BB122:BC123"/>
    <mergeCell ref="O123:AD123"/>
    <mergeCell ref="AF123:AV123"/>
    <mergeCell ref="B125:C125"/>
    <mergeCell ref="D125:I125"/>
    <mergeCell ref="J125:N125"/>
    <mergeCell ref="J118:N119"/>
    <mergeCell ref="BB125:BC125"/>
    <mergeCell ref="J122:N123"/>
    <mergeCell ref="AW122:AX123"/>
    <mergeCell ref="AY122:AY123"/>
    <mergeCell ref="AZ122:BA123"/>
    <mergeCell ref="O125:AV125"/>
    <mergeCell ref="AW125:BA125"/>
    <mergeCell ref="B121:C121"/>
    <mergeCell ref="D121:I121"/>
    <mergeCell ref="J121:N121"/>
    <mergeCell ref="O121:AV121"/>
    <mergeCell ref="AW121:BA121"/>
    <mergeCell ref="BB121:BC121"/>
    <mergeCell ref="B117:C117"/>
    <mergeCell ref="AW118:AX119"/>
    <mergeCell ref="AY118:AY119"/>
    <mergeCell ref="AZ118:BA119"/>
    <mergeCell ref="B118:C119"/>
    <mergeCell ref="D118:I119"/>
    <mergeCell ref="J117:N117"/>
    <mergeCell ref="O118:AD118"/>
    <mergeCell ref="O119:AD119"/>
    <mergeCell ref="AF119:AV119"/>
    <mergeCell ref="B114:C115"/>
    <mergeCell ref="D114:I115"/>
    <mergeCell ref="J114:N115"/>
    <mergeCell ref="BB114:BC115"/>
    <mergeCell ref="O115:AD115"/>
    <mergeCell ref="AF115:AV115"/>
    <mergeCell ref="O114:AD114"/>
    <mergeCell ref="AF114:AV114"/>
    <mergeCell ref="AW114:AX115"/>
    <mergeCell ref="AY114:AY115"/>
    <mergeCell ref="AF111:AV111"/>
    <mergeCell ref="AF110:AV110"/>
    <mergeCell ref="BB110:BC111"/>
    <mergeCell ref="B113:C113"/>
    <mergeCell ref="D113:I113"/>
    <mergeCell ref="J113:N113"/>
    <mergeCell ref="O113:AV113"/>
    <mergeCell ref="AW113:BA113"/>
    <mergeCell ref="BB113:BC113"/>
    <mergeCell ref="J110:N111"/>
    <mergeCell ref="B110:C111"/>
    <mergeCell ref="D110:I111"/>
    <mergeCell ref="O110:AD110"/>
    <mergeCell ref="O111:AD111"/>
    <mergeCell ref="AW109:BA109"/>
    <mergeCell ref="BB109:BC109"/>
    <mergeCell ref="AW110:AX111"/>
    <mergeCell ref="AY110:AY111"/>
    <mergeCell ref="AZ110:BA111"/>
    <mergeCell ref="B109:C109"/>
    <mergeCell ref="D109:I109"/>
    <mergeCell ref="J109:N109"/>
    <mergeCell ref="O109:AV109"/>
    <mergeCell ref="AF106:AV106"/>
    <mergeCell ref="BB106:BC107"/>
    <mergeCell ref="O107:AD107"/>
    <mergeCell ref="AF107:AV107"/>
    <mergeCell ref="B106:C107"/>
    <mergeCell ref="D106:I107"/>
    <mergeCell ref="J106:N107"/>
    <mergeCell ref="O106:AD106"/>
    <mergeCell ref="AW105:BA105"/>
    <mergeCell ref="BB105:BC105"/>
    <mergeCell ref="AW106:AX107"/>
    <mergeCell ref="AY106:AY107"/>
    <mergeCell ref="AZ106:BA107"/>
    <mergeCell ref="B105:C105"/>
    <mergeCell ref="D105:I105"/>
    <mergeCell ref="J105:N105"/>
    <mergeCell ref="O105:AV105"/>
    <mergeCell ref="AF100:AV100"/>
    <mergeCell ref="BB100:BC101"/>
    <mergeCell ref="O101:AD101"/>
    <mergeCell ref="AF101:AV101"/>
    <mergeCell ref="B100:C101"/>
    <mergeCell ref="D100:I101"/>
    <mergeCell ref="J100:N101"/>
    <mergeCell ref="O100:AD100"/>
    <mergeCell ref="BB99:BC99"/>
    <mergeCell ref="AW100:AX101"/>
    <mergeCell ref="AY100:AY101"/>
    <mergeCell ref="AZ100:BA101"/>
    <mergeCell ref="B99:C99"/>
    <mergeCell ref="D99:I99"/>
    <mergeCell ref="J99:N99"/>
    <mergeCell ref="AW99:BA99"/>
    <mergeCell ref="B96:C97"/>
    <mergeCell ref="D96:I97"/>
    <mergeCell ref="O96:AD96"/>
    <mergeCell ref="BB96:BC97"/>
    <mergeCell ref="O97:AD97"/>
    <mergeCell ref="AF97:AV97"/>
    <mergeCell ref="J96:N97"/>
    <mergeCell ref="AF96:AV96"/>
    <mergeCell ref="B95:C95"/>
    <mergeCell ref="D95:I95"/>
    <mergeCell ref="J95:N95"/>
    <mergeCell ref="O95:AV95"/>
    <mergeCell ref="AW95:BA95"/>
    <mergeCell ref="BB95:BC95"/>
    <mergeCell ref="B92:C93"/>
    <mergeCell ref="D92:I93"/>
    <mergeCell ref="J92:N93"/>
    <mergeCell ref="O92:AD92"/>
    <mergeCell ref="AW92:AX93"/>
    <mergeCell ref="AY92:AY93"/>
    <mergeCell ref="O93:AD93"/>
    <mergeCell ref="AF93:AV93"/>
    <mergeCell ref="AF92:AV92"/>
    <mergeCell ref="AZ92:BA93"/>
    <mergeCell ref="AW96:AX97"/>
    <mergeCell ref="AY96:AY97"/>
    <mergeCell ref="AZ96:BA97"/>
    <mergeCell ref="BB88:BC89"/>
    <mergeCell ref="O89:AD89"/>
    <mergeCell ref="AF88:AV88"/>
    <mergeCell ref="BB92:BC93"/>
    <mergeCell ref="J88:N89"/>
    <mergeCell ref="AW88:AX89"/>
    <mergeCell ref="AY88:AY89"/>
    <mergeCell ref="AZ88:BA89"/>
    <mergeCell ref="B88:C89"/>
    <mergeCell ref="D88:I89"/>
    <mergeCell ref="O88:AD88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AW83:BA83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O81:AD81"/>
    <mergeCell ref="AF81:AV81"/>
    <mergeCell ref="B83:C83"/>
    <mergeCell ref="D83:I83"/>
    <mergeCell ref="J83:N83"/>
    <mergeCell ref="J80:N81"/>
    <mergeCell ref="AW79:BA79"/>
    <mergeCell ref="BB79:BC79"/>
    <mergeCell ref="B80:C81"/>
    <mergeCell ref="D80:I81"/>
    <mergeCell ref="O80:AD80"/>
    <mergeCell ref="AF80:AV80"/>
    <mergeCell ref="AW80:AX81"/>
    <mergeCell ref="AY80:AY81"/>
    <mergeCell ref="AZ80:BA81"/>
    <mergeCell ref="BB80:BC81"/>
    <mergeCell ref="AL63:AN63"/>
    <mergeCell ref="P63:Q63"/>
    <mergeCell ref="R63:AC63"/>
    <mergeCell ref="AD63:AF63"/>
    <mergeCell ref="AG63:AH63"/>
    <mergeCell ref="AJ63:AK63"/>
    <mergeCell ref="AG62:AH62"/>
    <mergeCell ref="AJ62:AK62"/>
    <mergeCell ref="AJ60:AK60"/>
    <mergeCell ref="CA53:CC53"/>
    <mergeCell ref="AL59:AN59"/>
    <mergeCell ref="AG60:AH60"/>
    <mergeCell ref="AV54:AW54"/>
    <mergeCell ref="AY56:AZ56"/>
    <mergeCell ref="BA56:BC56"/>
    <mergeCell ref="AS55:AU55"/>
    <mergeCell ref="P23:Q23"/>
    <mergeCell ref="R23:AL23"/>
    <mergeCell ref="AM23:AN23"/>
    <mergeCell ref="P60:Q60"/>
    <mergeCell ref="AD59:AF59"/>
    <mergeCell ref="AG59:AK59"/>
    <mergeCell ref="AD60:AF60"/>
    <mergeCell ref="P54:R54"/>
    <mergeCell ref="AE54:AF54"/>
    <mergeCell ref="AG54:AR54"/>
    <mergeCell ref="P21:AN21"/>
    <mergeCell ref="P22:Q22"/>
    <mergeCell ref="R22:AL22"/>
    <mergeCell ref="AM22:AN22"/>
    <mergeCell ref="B57:C57"/>
    <mergeCell ref="D57:O57"/>
    <mergeCell ref="P57:R57"/>
    <mergeCell ref="S57:T57"/>
    <mergeCell ref="B54:C54"/>
    <mergeCell ref="D54:O54"/>
    <mergeCell ref="V56:W56"/>
    <mergeCell ref="B56:C56"/>
    <mergeCell ref="D56:O56"/>
    <mergeCell ref="P56:R56"/>
    <mergeCell ref="B55:C55"/>
    <mergeCell ref="D55:O55"/>
    <mergeCell ref="P55:R55"/>
    <mergeCell ref="P59:AC59"/>
    <mergeCell ref="P62:Q62"/>
    <mergeCell ref="R62:AC62"/>
    <mergeCell ref="X54:Z54"/>
    <mergeCell ref="V55:W55"/>
    <mergeCell ref="X55:Z55"/>
    <mergeCell ref="S56:T56"/>
    <mergeCell ref="R60:AC60"/>
    <mergeCell ref="V57:W57"/>
    <mergeCell ref="X57:Z57"/>
    <mergeCell ref="B53:O53"/>
    <mergeCell ref="P53:R53"/>
    <mergeCell ref="S53:W53"/>
    <mergeCell ref="X53:Z53"/>
    <mergeCell ref="P61:Q61"/>
    <mergeCell ref="R61:AC61"/>
    <mergeCell ref="S55:T55"/>
    <mergeCell ref="S54:T54"/>
    <mergeCell ref="V54:W54"/>
    <mergeCell ref="X56:Z56"/>
    <mergeCell ref="AF47:AV47"/>
    <mergeCell ref="AW47:AX47"/>
    <mergeCell ref="AZ47:BA47"/>
    <mergeCell ref="BB47:BC47"/>
    <mergeCell ref="D47:F47"/>
    <mergeCell ref="G47:I47"/>
    <mergeCell ref="J47:N47"/>
    <mergeCell ref="O47:AD47"/>
    <mergeCell ref="AZ45:BA45"/>
    <mergeCell ref="BB45:BC45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J45:N45"/>
    <mergeCell ref="O45:AD45"/>
    <mergeCell ref="AF45:AV45"/>
    <mergeCell ref="AW45:AX45"/>
    <mergeCell ref="AZ43:BA43"/>
    <mergeCell ref="BB43:BC43"/>
    <mergeCell ref="AZ44:BA44"/>
    <mergeCell ref="BB44:BC44"/>
    <mergeCell ref="J43:N43"/>
    <mergeCell ref="O43:AD43"/>
    <mergeCell ref="D44:F44"/>
    <mergeCell ref="G44:I44"/>
    <mergeCell ref="J44:N44"/>
    <mergeCell ref="O44:AD44"/>
    <mergeCell ref="AF44:AV44"/>
    <mergeCell ref="AW44:AX44"/>
    <mergeCell ref="AF43:AV43"/>
    <mergeCell ref="AW43:AX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BB40:BC40"/>
    <mergeCell ref="J41:N41"/>
    <mergeCell ref="O41:AD41"/>
    <mergeCell ref="AF41:AV41"/>
    <mergeCell ref="AW41:AX41"/>
    <mergeCell ref="AZ41:BA41"/>
    <mergeCell ref="BB41:BC41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AF39:AV39"/>
    <mergeCell ref="AW39:AX39"/>
    <mergeCell ref="D38:F38"/>
    <mergeCell ref="G38:I38"/>
    <mergeCell ref="D39:F39"/>
    <mergeCell ref="G39:I39"/>
    <mergeCell ref="J39:N39"/>
    <mergeCell ref="O39:AD39"/>
    <mergeCell ref="AZ38:BA38"/>
    <mergeCell ref="J37:N37"/>
    <mergeCell ref="O37:AD37"/>
    <mergeCell ref="AF37:AV37"/>
    <mergeCell ref="J38:N38"/>
    <mergeCell ref="O38:AD38"/>
    <mergeCell ref="AF38:AV38"/>
    <mergeCell ref="D36:F36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J34:N34"/>
    <mergeCell ref="O34:AD34"/>
    <mergeCell ref="AF34:AV34"/>
    <mergeCell ref="AW34:AX34"/>
    <mergeCell ref="AF33:AV33"/>
    <mergeCell ref="AW33:AX33"/>
    <mergeCell ref="AZ33:BA33"/>
    <mergeCell ref="BB33:BC33"/>
    <mergeCell ref="AW32:AX32"/>
    <mergeCell ref="AZ32:BA32"/>
    <mergeCell ref="BB34:BC34"/>
    <mergeCell ref="J32:N32"/>
    <mergeCell ref="BB32:BC32"/>
    <mergeCell ref="D32:F32"/>
    <mergeCell ref="G32:I32"/>
    <mergeCell ref="O32:AD32"/>
    <mergeCell ref="AF32:AV32"/>
    <mergeCell ref="G37:I37"/>
    <mergeCell ref="B44:C44"/>
    <mergeCell ref="B45:C45"/>
    <mergeCell ref="B46:C46"/>
    <mergeCell ref="D41:F41"/>
    <mergeCell ref="G41:I41"/>
    <mergeCell ref="D43:F43"/>
    <mergeCell ref="G43:I43"/>
    <mergeCell ref="D45:F45"/>
    <mergeCell ref="G45:I45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B29:BC29"/>
    <mergeCell ref="AW29:BA29"/>
    <mergeCell ref="J29:N29"/>
    <mergeCell ref="O29:AV29"/>
    <mergeCell ref="P24:Q24"/>
    <mergeCell ref="R24:AL24"/>
    <mergeCell ref="AF30:AV30"/>
    <mergeCell ref="B30:C30"/>
    <mergeCell ref="D30:F30"/>
    <mergeCell ref="G30:I30"/>
    <mergeCell ref="J30:N30"/>
    <mergeCell ref="AM24:AN24"/>
    <mergeCell ref="P25:Q25"/>
    <mergeCell ref="AM25:AN25"/>
    <mergeCell ref="Y19:Z19"/>
    <mergeCell ref="D17:X17"/>
    <mergeCell ref="D18:X18"/>
    <mergeCell ref="B16:C16"/>
    <mergeCell ref="Y17:Z17"/>
    <mergeCell ref="Y18:Z18"/>
    <mergeCell ref="B32:C32"/>
    <mergeCell ref="B18:C18"/>
    <mergeCell ref="B19:C19"/>
    <mergeCell ref="D19:X19"/>
    <mergeCell ref="O30:AD30"/>
    <mergeCell ref="B29:C29"/>
    <mergeCell ref="G29:I29"/>
    <mergeCell ref="D29:F29"/>
    <mergeCell ref="D31:F31"/>
    <mergeCell ref="G31:I31"/>
    <mergeCell ref="B31:C31"/>
    <mergeCell ref="O31:AD31"/>
    <mergeCell ref="AF31:AV31"/>
    <mergeCell ref="J31:N31"/>
    <mergeCell ref="BB16:BC16"/>
    <mergeCell ref="BB18:BC18"/>
    <mergeCell ref="AG19:BA19"/>
    <mergeCell ref="BB19:BC19"/>
    <mergeCell ref="BB17:BC17"/>
    <mergeCell ref="Y16:Z16"/>
    <mergeCell ref="AG18:BA18"/>
    <mergeCell ref="AF35:AV35"/>
    <mergeCell ref="B33:C33"/>
    <mergeCell ref="B34:C34"/>
    <mergeCell ref="B35:C35"/>
    <mergeCell ref="D34:F34"/>
    <mergeCell ref="G34:I34"/>
    <mergeCell ref="D33:F33"/>
    <mergeCell ref="G33:I33"/>
    <mergeCell ref="J33:N33"/>
    <mergeCell ref="O33:AD33"/>
    <mergeCell ref="R25:AL25"/>
    <mergeCell ref="AY55:AZ55"/>
    <mergeCell ref="BA55:BC55"/>
    <mergeCell ref="BB31:BC31"/>
    <mergeCell ref="AE53:AR53"/>
    <mergeCell ref="AS53:AU53"/>
    <mergeCell ref="AV53:AZ53"/>
    <mergeCell ref="BA53:BC53"/>
    <mergeCell ref="AZ34:BA34"/>
    <mergeCell ref="AZ30:BA30"/>
    <mergeCell ref="AW31:AX31"/>
    <mergeCell ref="AZ31:BA31"/>
    <mergeCell ref="AY54:AZ54"/>
    <mergeCell ref="BA54:BC54"/>
    <mergeCell ref="AW35:AX35"/>
    <mergeCell ref="AZ35:BA35"/>
    <mergeCell ref="AZ37:BA37"/>
    <mergeCell ref="BB37:BC37"/>
    <mergeCell ref="BB30:BC30"/>
    <mergeCell ref="BB38:BC38"/>
    <mergeCell ref="AW38:AX38"/>
    <mergeCell ref="AW37:AX37"/>
    <mergeCell ref="A2:AP3"/>
    <mergeCell ref="U10:V10"/>
    <mergeCell ref="B15:Z15"/>
    <mergeCell ref="AE15:BC15"/>
    <mergeCell ref="M6:T6"/>
    <mergeCell ref="Y6:AF6"/>
    <mergeCell ref="AW30:AX30"/>
    <mergeCell ref="X10:AB10"/>
    <mergeCell ref="H10:L10"/>
    <mergeCell ref="A4:AP4"/>
    <mergeCell ref="AL10:AP10"/>
    <mergeCell ref="AG17:BA17"/>
    <mergeCell ref="AG16:BA16"/>
    <mergeCell ref="B8:AS8"/>
    <mergeCell ref="B17:C17"/>
    <mergeCell ref="D16:X16"/>
    <mergeCell ref="AE19:AF19"/>
    <mergeCell ref="AE16:AF16"/>
    <mergeCell ref="AE17:AF17"/>
    <mergeCell ref="AE18:AF18"/>
    <mergeCell ref="BB134:BC135"/>
    <mergeCell ref="I139:K139"/>
    <mergeCell ref="M139:AV139"/>
    <mergeCell ref="BB129:BC129"/>
    <mergeCell ref="AZ76:BA77"/>
    <mergeCell ref="O77:AD77"/>
    <mergeCell ref="I140:K140"/>
    <mergeCell ref="M140:AV140"/>
    <mergeCell ref="AF134:AV134"/>
    <mergeCell ref="AW134:AX135"/>
    <mergeCell ref="AY134:AY135"/>
    <mergeCell ref="AZ134:BA135"/>
    <mergeCell ref="AF135:AV135"/>
    <mergeCell ref="B134:C135"/>
    <mergeCell ref="D134:I135"/>
    <mergeCell ref="O134:AD134"/>
    <mergeCell ref="O135:AD135"/>
    <mergeCell ref="B133:C133"/>
    <mergeCell ref="D133:I133"/>
    <mergeCell ref="J133:N133"/>
    <mergeCell ref="O133:AV133"/>
    <mergeCell ref="B130:C131"/>
    <mergeCell ref="D130:I131"/>
    <mergeCell ref="O130:AD130"/>
    <mergeCell ref="O131:AD131"/>
    <mergeCell ref="BB76:BC77"/>
    <mergeCell ref="B129:C129"/>
    <mergeCell ref="D129:I129"/>
    <mergeCell ref="J129:N129"/>
    <mergeCell ref="O129:AV129"/>
    <mergeCell ref="AW129:BA129"/>
    <mergeCell ref="B79:C79"/>
    <mergeCell ref="D79:I79"/>
    <mergeCell ref="J79:N79"/>
    <mergeCell ref="AF76:AV76"/>
    <mergeCell ref="AW76:AX77"/>
    <mergeCell ref="AY76:AY77"/>
    <mergeCell ref="B76:C77"/>
    <mergeCell ref="D76:I77"/>
    <mergeCell ref="J76:N77"/>
    <mergeCell ref="O76:AD76"/>
    <mergeCell ref="BB72:BC73"/>
    <mergeCell ref="B75:C75"/>
    <mergeCell ref="D75:I75"/>
    <mergeCell ref="J75:N75"/>
    <mergeCell ref="AW75:BA75"/>
    <mergeCell ref="BB75:BC75"/>
    <mergeCell ref="AW72:AX73"/>
    <mergeCell ref="AY72:AY73"/>
    <mergeCell ref="AZ72:BA73"/>
    <mergeCell ref="AF73:AV73"/>
    <mergeCell ref="B72:C73"/>
    <mergeCell ref="D72:I73"/>
    <mergeCell ref="J72:N73"/>
    <mergeCell ref="O72:AD72"/>
    <mergeCell ref="O73:AD73"/>
    <mergeCell ref="CA30:CC30"/>
    <mergeCell ref="CA36:CC36"/>
    <mergeCell ref="CA42:CC42"/>
    <mergeCell ref="AS56:AU56"/>
    <mergeCell ref="AV56:AW56"/>
    <mergeCell ref="AS54:AU54"/>
    <mergeCell ref="AW71:BA71"/>
    <mergeCell ref="AV57:AW57"/>
    <mergeCell ref="AS57:AU57"/>
    <mergeCell ref="AE56:AF56"/>
    <mergeCell ref="AG56:AR56"/>
    <mergeCell ref="AY57:AZ57"/>
    <mergeCell ref="BA57:BC57"/>
    <mergeCell ref="AE57:AF57"/>
    <mergeCell ref="AG57:AR57"/>
    <mergeCell ref="B71:C71"/>
    <mergeCell ref="D71:I71"/>
    <mergeCell ref="J71:N71"/>
    <mergeCell ref="O71:AV71"/>
    <mergeCell ref="V69:W69"/>
    <mergeCell ref="Y69:AC69"/>
    <mergeCell ref="AL69:AP69"/>
    <mergeCell ref="AV55:AW55"/>
    <mergeCell ref="AL62:AN62"/>
    <mergeCell ref="AD61:AF61"/>
    <mergeCell ref="AG61:AH61"/>
    <mergeCell ref="AJ61:AK61"/>
    <mergeCell ref="AL61:AN61"/>
    <mergeCell ref="AD62:AF62"/>
    <mergeCell ref="AL60:AN60"/>
    <mergeCell ref="AE55:AF55"/>
    <mergeCell ref="AG55:AR55"/>
    <mergeCell ref="B49:BC49"/>
    <mergeCell ref="B103:BC103"/>
    <mergeCell ref="O75:AV75"/>
    <mergeCell ref="O79:AV79"/>
    <mergeCell ref="O83:AV83"/>
    <mergeCell ref="J91:N91"/>
    <mergeCell ref="D91:I91"/>
    <mergeCell ref="B91:C91"/>
    <mergeCell ref="O99:AV99"/>
    <mergeCell ref="H69:L69"/>
    <mergeCell ref="CA57:CC57"/>
    <mergeCell ref="CA61:CC61"/>
    <mergeCell ref="AF77:AV77"/>
    <mergeCell ref="BB91:BC91"/>
    <mergeCell ref="AW91:BA91"/>
    <mergeCell ref="O91:AV91"/>
    <mergeCell ref="CA65:CC65"/>
    <mergeCell ref="AF89:AV89"/>
    <mergeCell ref="BB71:BC71"/>
    <mergeCell ref="AF72:AV72"/>
    <mergeCell ref="I147:K147"/>
    <mergeCell ref="I148:K148"/>
    <mergeCell ref="I149:K149"/>
    <mergeCell ref="D117:I117"/>
    <mergeCell ref="I143:K143"/>
    <mergeCell ref="I144:K144"/>
    <mergeCell ref="I145:K145"/>
    <mergeCell ref="I146:K146"/>
    <mergeCell ref="I141:K141"/>
    <mergeCell ref="I142:K142"/>
    <mergeCell ref="M142:AV142"/>
    <mergeCell ref="O126:AD126"/>
    <mergeCell ref="AF126:AV126"/>
    <mergeCell ref="AF131:AV131"/>
    <mergeCell ref="AF130:AV130"/>
    <mergeCell ref="M150:AV150"/>
    <mergeCell ref="M147:AV147"/>
    <mergeCell ref="M148:AV148"/>
    <mergeCell ref="M141:AV141"/>
    <mergeCell ref="M146:AV146"/>
    <mergeCell ref="M143:AV143"/>
    <mergeCell ref="M144:AV144"/>
    <mergeCell ref="M149:AV149"/>
    <mergeCell ref="BB117:BC117"/>
    <mergeCell ref="AW117:BA117"/>
    <mergeCell ref="O117:AV117"/>
    <mergeCell ref="M145:AV145"/>
    <mergeCell ref="AZ130:BA131"/>
    <mergeCell ref="BB130:BC131"/>
    <mergeCell ref="AW133:BA133"/>
    <mergeCell ref="BB133:BC133"/>
    <mergeCell ref="AW130:AX131"/>
    <mergeCell ref="AY130:AY131"/>
    <mergeCell ref="AZ114:BA115"/>
    <mergeCell ref="AF118:AV118"/>
    <mergeCell ref="O122:AD122"/>
    <mergeCell ref="AF122:AV122"/>
    <mergeCell ref="BB118:BC119"/>
    <mergeCell ref="BB126:BC127"/>
    <mergeCell ref="O127:AD1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3" manualBreakCount="3">
    <brk id="48" max="55" man="1"/>
    <brk id="102" max="55" man="1"/>
    <brk id="151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Dawi</cp:lastModifiedBy>
  <cp:lastPrinted>2013-02-11T19:31:31Z</cp:lastPrinted>
  <dcterms:created xsi:type="dcterms:W3CDTF">2002-02-21T07:48:38Z</dcterms:created>
  <dcterms:modified xsi:type="dcterms:W3CDTF">2013-03-11T22:32:43Z</dcterms:modified>
  <cp:category/>
  <cp:version/>
  <cp:contentType/>
  <cp:contentStatus/>
</cp:coreProperties>
</file>