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350" windowWidth="12120" windowHeight="9120" activeTab="0"/>
  </bookViews>
  <sheets>
    <sheet name="PC-Version" sheetId="1" r:id="rId1"/>
  </sheets>
  <definedNames>
    <definedName name="_xlnm.Print_Area" localSheetId="0">'PC-Version'!$A$1:$BD$141</definedName>
  </definedNames>
  <calcPr fullCalcOnLoad="1"/>
</workbook>
</file>

<file path=xl/sharedStrings.xml><?xml version="1.0" encoding="utf-8"?>
<sst xmlns="http://schemas.openxmlformats.org/spreadsheetml/2006/main" count="377" uniqueCount="96">
  <si>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</si>
  <si>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</si>
  <si>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</si>
  <si>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</si>
  <si>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</si>
  <si>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</si>
  <si>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</si>
  <si>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</si>
  <si>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</si>
  <si>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</si>
  <si>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</si>
  <si>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</si>
  <si>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</si>
  <si>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</si>
  <si>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</si>
  <si>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</si>
  <si>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</si>
  <si>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</si>
  <si>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</si>
  <si>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</si>
  <si>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</si>
  <si>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</si>
  <si>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</si>
  <si>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</si>
  <si>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</si>
  <si>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</si>
  <si>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</si>
  <si>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</si>
  <si>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</si>
  <si>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</si>
  <si>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</si>
  <si>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</si>
  <si>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</si>
  <si>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</si>
  <si>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</si>
  <si>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</si>
  <si>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</si>
  <si>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</si>
  <si>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x</t>
  </si>
  <si>
    <t>SR</t>
  </si>
  <si>
    <t>6.</t>
  </si>
  <si>
    <t>Spiel um Platz 5 und 6</t>
  </si>
  <si>
    <t>3. Gruppe A</t>
  </si>
  <si>
    <t>3. Gruppe B</t>
  </si>
  <si>
    <t>7.</t>
  </si>
  <si>
    <t>1. Halbfinale</t>
  </si>
  <si>
    <t>2. Halbfinale</t>
  </si>
  <si>
    <t>V. Platzierungen</t>
  </si>
  <si>
    <t>Verlierer Spiel 46</t>
  </si>
  <si>
    <t>Verlierer Spiel 47</t>
  </si>
  <si>
    <t>Sieger Spiel 46</t>
  </si>
  <si>
    <t>Sieger Spiel 47</t>
  </si>
  <si>
    <t>8.</t>
  </si>
  <si>
    <t>9.</t>
  </si>
  <si>
    <t>10.</t>
  </si>
  <si>
    <t>11.</t>
  </si>
  <si>
    <t>12.</t>
  </si>
  <si>
    <t>13.</t>
  </si>
  <si>
    <t>14.</t>
  </si>
  <si>
    <t>Platz</t>
  </si>
  <si>
    <t>Spiel um Platz 13</t>
  </si>
  <si>
    <t>Spiel um Platz 11</t>
  </si>
  <si>
    <t>Spiel um Platz 9</t>
  </si>
  <si>
    <t>Spiel um Platz 7</t>
  </si>
  <si>
    <t>7. Gruppe A</t>
  </si>
  <si>
    <t>7. Gruppe B</t>
  </si>
  <si>
    <t>6. Gruppe A</t>
  </si>
  <si>
    <t>6. Gruppe B</t>
  </si>
  <si>
    <t>5. Gruppe A</t>
  </si>
  <si>
    <t>5. Gruppe B</t>
  </si>
  <si>
    <t>4. Gruppe A</t>
  </si>
  <si>
    <t>4. Gruppe B</t>
  </si>
  <si>
    <t>SV Union 1920 Wessum eV</t>
  </si>
  <si>
    <t>23. Eurgio-Grenzland-Cup 2013</t>
  </si>
  <si>
    <t>auf der Sportanlage Union Wessum  Südstraße 2 Ahaus</t>
  </si>
  <si>
    <t>16.50</t>
  </si>
  <si>
    <t xml:space="preserve"> VfL Gennebreck</t>
  </si>
  <si>
    <t xml:space="preserve"> TuS Hiltrup</t>
  </si>
  <si>
    <t xml:space="preserve"> TuS Holtriem</t>
  </si>
  <si>
    <r>
      <t xml:space="preserve">Fußball Feldturnier für - </t>
    </r>
    <r>
      <rPr>
        <b/>
        <sz val="12"/>
        <rFont val="Arial"/>
        <family val="2"/>
      </rPr>
      <t>wB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</si>
  <si>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r>
      <t>wB-</t>
    </r>
    <r>
      <rPr>
        <sz val="12"/>
        <rFont val="Arial"/>
        <family val="0"/>
      </rPr>
      <t xml:space="preserve"> Juniorinnen</t>
    </r>
  </si>
  <si>
    <t xml:space="preserve"> SV Union Wessum </t>
  </si>
  <si>
    <t xml:space="preserve"> TuS Henrichenburg</t>
  </si>
  <si>
    <t xml:space="preserve"> 1.FFC Spandau Berlin</t>
  </si>
  <si>
    <t xml:space="preserve"> TSV Martfeld</t>
  </si>
  <si>
    <t>TuS Roisdorf</t>
  </si>
  <si>
    <t xml:space="preserve"> VfB Alstätte</t>
  </si>
  <si>
    <t xml:space="preserve"> ASC Schöppingen</t>
  </si>
  <si>
    <t xml:space="preserve"> DJK Lowick</t>
  </si>
  <si>
    <t xml:space="preserve"> TSV Havelse</t>
  </si>
  <si>
    <t>Sonntag</t>
  </si>
  <si>
    <t>wB- Juniorinnen</t>
  </si>
  <si>
    <t>Gruppe A Platz 1</t>
  </si>
  <si>
    <t>Gruppe B Platz 2</t>
  </si>
  <si>
    <t xml:space="preserve"> SV Union Wessum U15</t>
  </si>
  <si>
    <t xml:space="preserve"> Batenbrocker Ruhpott Kicker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</si>
</sst>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1" fillId="0" borderId="2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 applyProtection="1">
      <alignment horizontal="center" vertical="center"/>
      <protection hidden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1" fillId="0" borderId="2" xfId="0" applyFont="1" applyBorder="1" applyAlignment="1" applyProtection="1">
      <alignment horizontal="left" vertical="center"/>
      <protection hidden="1"/>
    </xf>
    <xf numFmtId="0" fontId="11" fillId="0" borderId="18" xfId="0" applyFont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174" fontId="0" fillId="0" borderId="25" xfId="0" applyNumberFormat="1" applyFont="1" applyFill="1" applyBorder="1" applyAlignment="1">
      <alignment horizontal="center" vertical="center"/>
    </xf>
    <xf numFmtId="174" fontId="0" fillId="0" borderId="4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45" fontId="3" fillId="0" borderId="1" xfId="0" applyNumberFormat="1" applyFont="1" applyBorder="1" applyAlignment="1">
      <alignment horizont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vertical="center"/>
    </xf>
    <xf numFmtId="0" fontId="2" fillId="5" borderId="14" xfId="0" applyFont="1" applyFill="1" applyBorder="1" applyAlignment="1">
      <alignment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20" fontId="0" fillId="2" borderId="37" xfId="0" applyNumberFormat="1" applyFont="1" applyFill="1" applyBorder="1" applyAlignment="1">
      <alignment horizontal="center" vertical="center"/>
    </xf>
    <xf numFmtId="20" fontId="0" fillId="2" borderId="38" xfId="0" applyNumberFormat="1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left" vertical="center" shrinkToFit="1"/>
    </xf>
    <xf numFmtId="0" fontId="0" fillId="2" borderId="13" xfId="0" applyFont="1" applyFill="1" applyBorder="1" applyAlignment="1">
      <alignment horizontal="left" vertical="center" shrinkToFit="1"/>
    </xf>
    <xf numFmtId="0" fontId="0" fillId="2" borderId="40" xfId="0" applyFont="1" applyFill="1" applyBorder="1" applyAlignment="1">
      <alignment horizontal="left" vertical="center" shrinkToFit="1"/>
    </xf>
    <xf numFmtId="0" fontId="2" fillId="2" borderId="3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20" fontId="0" fillId="0" borderId="41" xfId="0" applyNumberFormat="1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20" fontId="0" fillId="2" borderId="41" xfId="0" applyNumberFormat="1" applyFont="1" applyFill="1" applyBorder="1" applyAlignment="1">
      <alignment horizontal="center" vertical="center"/>
    </xf>
    <xf numFmtId="20" fontId="0" fillId="2" borderId="10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 shrinkToFit="1"/>
    </xf>
    <xf numFmtId="0" fontId="0" fillId="2" borderId="2" xfId="0" applyFont="1" applyFill="1" applyBorder="1" applyAlignment="1">
      <alignment horizontal="left" vertical="center" shrinkToFit="1"/>
    </xf>
    <xf numFmtId="0" fontId="0" fillId="2" borderId="18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6" fillId="0" borderId="4" xfId="0" applyFont="1" applyBorder="1" applyAlignment="1">
      <alignment horizontal="left" shrinkToFit="1"/>
    </xf>
    <xf numFmtId="0" fontId="0" fillId="0" borderId="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4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45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20" fontId="0" fillId="0" borderId="47" xfId="0" applyNumberFormat="1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0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2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 shrinkToFit="1"/>
    </xf>
    <xf numFmtId="0" fontId="0" fillId="2" borderId="1" xfId="0" applyFont="1" applyFill="1" applyBorder="1" applyAlignment="1">
      <alignment horizontal="left" vertical="center" shrinkToFit="1"/>
    </xf>
    <xf numFmtId="0" fontId="0" fillId="2" borderId="11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6" borderId="53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5" borderId="28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38100</xdr:colOff>
      <xdr:row>73</xdr:row>
      <xdr:rowOff>85725</xdr:rowOff>
    </xdr:from>
    <xdr:to>
      <xdr:col>34</xdr:col>
      <xdr:colOff>57150</xdr:colOff>
      <xdr:row>75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5392400"/>
          <a:ext cx="13906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45</xdr:col>
      <xdr:colOff>66675</xdr:colOff>
      <xdr:row>1</xdr:row>
      <xdr:rowOff>66675</xdr:rowOff>
    </xdr:from>
    <xdr:to>
      <xdr:col>51</xdr:col>
      <xdr:colOff>57150</xdr:colOff>
      <xdr:row>4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161925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28575</xdr:colOff>
      <xdr:row>9</xdr:row>
      <xdr:rowOff>9525</xdr:rowOff>
    </xdr:from>
    <xdr:to>
      <xdr:col>55</xdr:col>
      <xdr:colOff>95250</xdr:colOff>
      <xdr:row>13</xdr:row>
      <xdr:rowOff>9525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16859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B139"/>
  <sheetViews>
    <sheetView showGridLines="0" tabSelected="1" workbookViewId="0" topLeftCell="A1">
      <selection activeCell="AG21" sqref="AG21:BA21"/>
    </sheetView>
  </sheetViews>
  <sheetFormatPr defaultColWidth="11.421875" defaultRowHeight="12.75"/>
  <cols>
    <col min="1" max="55" width="1.7109375" style="0" customWidth="1"/>
    <col min="56" max="56" width="1.7109375" style="18" customWidth="1"/>
    <col min="57" max="57" width="1.7109375" style="46" customWidth="1"/>
    <col min="58" max="58" width="2.8515625" style="46" customWidth="1"/>
    <col min="59" max="59" width="2.140625" style="46" customWidth="1"/>
    <col min="60" max="60" width="2.8515625" style="46" customWidth="1"/>
    <col min="61" max="64" width="1.7109375" style="46" customWidth="1"/>
    <col min="65" max="65" width="8.8515625" style="46" customWidth="1"/>
    <col min="66" max="66" width="3.00390625" style="46" bestFit="1" customWidth="1"/>
    <col min="67" max="67" width="3.00390625" style="46" customWidth="1"/>
    <col min="68" max="68" width="1.57421875" style="46" bestFit="1" customWidth="1"/>
    <col min="69" max="69" width="3.00390625" style="46" bestFit="1" customWidth="1"/>
    <col min="70" max="70" width="2.57421875" style="46" customWidth="1"/>
    <col min="71" max="73" width="1.7109375" style="46" customWidth="1"/>
    <col min="74" max="80" width="1.7109375" style="47" customWidth="1"/>
    <col min="81" max="84" width="1.7109375" style="48" customWidth="1"/>
    <col min="85" max="132" width="1.7109375" style="18" customWidth="1"/>
    <col min="133" max="16384" width="1.7109375" style="20" customWidth="1"/>
  </cols>
  <sheetData>
    <row r="1" spans="1:84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7"/>
      <c r="BW1" s="47"/>
      <c r="BX1" s="47"/>
      <c r="BY1" s="47"/>
      <c r="BZ1" s="47"/>
      <c r="CA1" s="47"/>
      <c r="CB1" s="47"/>
      <c r="CC1" s="48"/>
      <c r="CD1" s="48"/>
      <c r="CE1" s="48"/>
      <c r="CF1" s="48"/>
    </row>
    <row r="2" spans="1:84" s="7" customFormat="1" ht="33">
      <c r="A2" s="212" t="s">
        <v>72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2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4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7"/>
      <c r="BW2" s="47"/>
      <c r="BX2" s="47"/>
      <c r="BY2" s="47"/>
      <c r="BZ2" s="47"/>
      <c r="CA2" s="47"/>
      <c r="CB2" s="47"/>
      <c r="CC2" s="48"/>
      <c r="CD2" s="48"/>
      <c r="CE2" s="48"/>
      <c r="CF2" s="48"/>
    </row>
    <row r="3" spans="1:84" s="12" customFormat="1" ht="27">
      <c r="A3" s="213" t="s">
        <v>73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5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7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50"/>
      <c r="BW3" s="50"/>
      <c r="BX3" s="50"/>
      <c r="BY3" s="50"/>
      <c r="BZ3" s="50"/>
      <c r="CA3" s="50"/>
      <c r="CB3" s="50"/>
      <c r="CC3" s="51"/>
      <c r="CD3" s="51"/>
      <c r="CE3" s="51"/>
      <c r="CF3" s="51"/>
    </row>
    <row r="4" spans="1:84" s="2" customFormat="1" ht="15.75">
      <c r="A4" s="214" t="s">
        <v>79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8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30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3"/>
      <c r="BW4" s="53"/>
      <c r="BX4" s="53"/>
      <c r="BY4" s="53"/>
      <c r="BZ4" s="53"/>
      <c r="CA4" s="53"/>
      <c r="CB4" s="53"/>
      <c r="CC4" s="54"/>
      <c r="CD4" s="54"/>
      <c r="CE4" s="54"/>
      <c r="CF4" s="54"/>
    </row>
    <row r="5" spans="43:84" s="2" customFormat="1" ht="6" customHeight="1">
      <c r="AQ5" s="28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30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3"/>
      <c r="BW5" s="53"/>
      <c r="BX5" s="53"/>
      <c r="BY5" s="53"/>
      <c r="BZ5" s="53"/>
      <c r="CA5" s="53"/>
      <c r="CB5" s="53"/>
      <c r="CC5" s="54"/>
      <c r="CD5" s="54"/>
      <c r="CE5" s="54"/>
      <c r="CF5" s="54"/>
    </row>
    <row r="6" spans="12:84" s="2" customFormat="1" ht="15.75">
      <c r="L6" s="3" t="s">
        <v>0</v>
      </c>
      <c r="M6" s="257" t="s">
        <v>90</v>
      </c>
      <c r="N6" s="257"/>
      <c r="O6" s="257"/>
      <c r="P6" s="257"/>
      <c r="Q6" s="257"/>
      <c r="R6" s="257"/>
      <c r="S6" s="257"/>
      <c r="T6" s="257"/>
      <c r="U6" s="2" t="s">
        <v>1</v>
      </c>
      <c r="Y6" s="258">
        <v>41413</v>
      </c>
      <c r="Z6" s="258"/>
      <c r="AA6" s="258"/>
      <c r="AB6" s="258"/>
      <c r="AC6" s="258"/>
      <c r="AD6" s="258"/>
      <c r="AE6" s="258"/>
      <c r="AF6" s="258"/>
      <c r="AQ6" s="28"/>
      <c r="AR6" s="29"/>
      <c r="AS6" s="74" t="s">
        <v>80</v>
      </c>
      <c r="AT6" s="29"/>
      <c r="AU6" s="29"/>
      <c r="AV6" s="29"/>
      <c r="AW6" s="29"/>
      <c r="AX6" s="29"/>
      <c r="AY6" s="29"/>
      <c r="AZ6" s="29"/>
      <c r="BA6" s="29"/>
      <c r="BB6" s="29"/>
      <c r="BC6" s="30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3"/>
      <c r="BW6" s="53"/>
      <c r="BX6" s="53"/>
      <c r="BY6" s="53"/>
      <c r="BZ6" s="53"/>
      <c r="CA6" s="53"/>
      <c r="CB6" s="53"/>
      <c r="CC6" s="54"/>
      <c r="CD6" s="54"/>
      <c r="CE6" s="54"/>
      <c r="CF6" s="54"/>
    </row>
    <row r="7" spans="43:84" s="2" customFormat="1" ht="6" customHeight="1">
      <c r="AQ7" s="28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30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3"/>
      <c r="BW7" s="53"/>
      <c r="BX7" s="53"/>
      <c r="BY7" s="53"/>
      <c r="BZ7" s="53"/>
      <c r="CA7" s="53"/>
      <c r="CB7" s="53"/>
      <c r="CC7" s="54"/>
      <c r="CD7" s="54"/>
      <c r="CE7" s="54"/>
      <c r="CF7" s="54"/>
    </row>
    <row r="8" spans="2:84" s="2" customFormat="1" ht="15">
      <c r="B8" s="259" t="s">
        <v>74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Q8" s="31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3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3"/>
      <c r="BW8" s="53"/>
      <c r="BX8" s="53"/>
      <c r="BY8" s="53"/>
      <c r="BZ8" s="53"/>
      <c r="CA8" s="53"/>
      <c r="CB8" s="53"/>
      <c r="CC8" s="54"/>
      <c r="CD8" s="54"/>
      <c r="CE8" s="54"/>
      <c r="CF8" s="54"/>
    </row>
    <row r="9" spans="57:84" s="2" customFormat="1" ht="6" customHeight="1"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3"/>
      <c r="BW9" s="53"/>
      <c r="BX9" s="53"/>
      <c r="BY9" s="53"/>
      <c r="BZ9" s="53"/>
      <c r="CA9" s="53"/>
      <c r="CB9" s="53"/>
      <c r="CC9" s="54"/>
      <c r="CD9" s="54"/>
      <c r="CE9" s="54"/>
      <c r="CF9" s="54"/>
    </row>
    <row r="10" spans="7:84" s="2" customFormat="1" ht="15.75">
      <c r="G10" s="6" t="s">
        <v>2</v>
      </c>
      <c r="H10" s="236">
        <v>0.4791666666666667</v>
      </c>
      <c r="I10" s="236"/>
      <c r="J10" s="236"/>
      <c r="K10" s="236"/>
      <c r="L10" s="236"/>
      <c r="M10" s="7" t="s">
        <v>3</v>
      </c>
      <c r="T10" s="6" t="s">
        <v>4</v>
      </c>
      <c r="U10" s="237">
        <v>1</v>
      </c>
      <c r="V10" s="237" t="s">
        <v>5</v>
      </c>
      <c r="W10" s="21" t="s">
        <v>38</v>
      </c>
      <c r="X10" s="138">
        <v>0.009027777777777779</v>
      </c>
      <c r="Y10" s="138"/>
      <c r="Z10" s="138"/>
      <c r="AA10" s="138"/>
      <c r="AB10" s="138"/>
      <c r="AC10" s="7" t="s">
        <v>6</v>
      </c>
      <c r="AK10" s="6" t="s">
        <v>7</v>
      </c>
      <c r="AL10" s="138">
        <v>0.001388888888888889</v>
      </c>
      <c r="AM10" s="138"/>
      <c r="AN10" s="138"/>
      <c r="AO10" s="138"/>
      <c r="AP10" s="138"/>
      <c r="AQ10" s="7" t="s">
        <v>6</v>
      </c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3"/>
      <c r="BW10" s="53"/>
      <c r="BX10" s="53"/>
      <c r="BY10" s="53"/>
      <c r="BZ10" s="53"/>
      <c r="CA10" s="53"/>
      <c r="CB10" s="53"/>
      <c r="CC10" s="54"/>
      <c r="CD10" s="54"/>
      <c r="CE10" s="54"/>
      <c r="CF10" s="54"/>
    </row>
    <row r="11" ht="9" customHeight="1"/>
    <row r="12" ht="6" customHeight="1"/>
    <row r="13" ht="12.75">
      <c r="B13" s="1" t="s">
        <v>8</v>
      </c>
    </row>
    <row r="14" ht="6" customHeight="1" thickBot="1"/>
    <row r="15" spans="2:55" ht="16.5" thickBot="1">
      <c r="B15" s="254" t="s">
        <v>92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6"/>
      <c r="AE15" s="191" t="s">
        <v>93</v>
      </c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 t="s">
        <v>39</v>
      </c>
      <c r="BC15" s="193"/>
    </row>
    <row r="16" spans="2:55" ht="15">
      <c r="B16" s="187" t="s">
        <v>9</v>
      </c>
      <c r="C16" s="188"/>
      <c r="D16" s="194" t="s">
        <v>81</v>
      </c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5"/>
      <c r="Z16" s="196"/>
      <c r="AE16" s="187" t="s">
        <v>9</v>
      </c>
      <c r="AF16" s="188"/>
      <c r="AG16" s="194" t="s">
        <v>85</v>
      </c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5"/>
      <c r="BC16" s="196"/>
    </row>
    <row r="17" spans="1:84" s="18" customFormat="1" ht="15">
      <c r="A17"/>
      <c r="B17" s="187" t="s">
        <v>10</v>
      </c>
      <c r="C17" s="188"/>
      <c r="D17" s="194" t="s">
        <v>82</v>
      </c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5"/>
      <c r="Z17" s="196"/>
      <c r="AA17"/>
      <c r="AB17"/>
      <c r="AC17"/>
      <c r="AD17"/>
      <c r="AE17" s="187" t="s">
        <v>10</v>
      </c>
      <c r="AF17" s="188"/>
      <c r="AG17" s="194" t="s">
        <v>86</v>
      </c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5"/>
      <c r="BC17" s="19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7"/>
      <c r="BW17" s="47"/>
      <c r="BX17" s="47"/>
      <c r="BY17" s="47"/>
      <c r="BZ17" s="47"/>
      <c r="CA17" s="47"/>
      <c r="CB17" s="47"/>
      <c r="CC17" s="48"/>
      <c r="CD17" s="48"/>
      <c r="CE17" s="48"/>
      <c r="CF17" s="48"/>
    </row>
    <row r="18" spans="1:84" s="18" customFormat="1" ht="15">
      <c r="A18"/>
      <c r="B18" s="187" t="s">
        <v>11</v>
      </c>
      <c r="C18" s="188"/>
      <c r="D18" s="194" t="s">
        <v>76</v>
      </c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5"/>
      <c r="Z18" s="196"/>
      <c r="AA18"/>
      <c r="AB18"/>
      <c r="AC18"/>
      <c r="AD18"/>
      <c r="AE18" s="187" t="s">
        <v>11</v>
      </c>
      <c r="AF18" s="188"/>
      <c r="AG18" s="194" t="s">
        <v>94</v>
      </c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5"/>
      <c r="BC18" s="19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7"/>
      <c r="BW18" s="47"/>
      <c r="BX18" s="47"/>
      <c r="BY18" s="47"/>
      <c r="BZ18" s="47"/>
      <c r="CA18" s="47"/>
      <c r="CB18" s="47"/>
      <c r="CC18" s="48"/>
      <c r="CD18" s="48"/>
      <c r="CE18" s="48"/>
      <c r="CF18" s="48"/>
    </row>
    <row r="19" spans="1:84" s="18" customFormat="1" ht="15">
      <c r="A19"/>
      <c r="B19" s="187" t="s">
        <v>12</v>
      </c>
      <c r="C19" s="188"/>
      <c r="D19" s="194" t="s">
        <v>83</v>
      </c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5"/>
      <c r="Z19" s="196"/>
      <c r="AA19"/>
      <c r="AB19"/>
      <c r="AC19"/>
      <c r="AD19"/>
      <c r="AE19" s="187" t="s">
        <v>12</v>
      </c>
      <c r="AF19" s="188"/>
      <c r="AG19" s="194" t="s">
        <v>95</v>
      </c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5"/>
      <c r="BC19" s="19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7"/>
      <c r="BW19" s="47"/>
      <c r="BX19" s="47"/>
      <c r="BY19" s="47"/>
      <c r="BZ19" s="47"/>
      <c r="CA19" s="47"/>
      <c r="CB19" s="47"/>
      <c r="CC19" s="48"/>
      <c r="CD19" s="48"/>
      <c r="CE19" s="48"/>
      <c r="CF19" s="48"/>
    </row>
    <row r="20" spans="1:84" s="18" customFormat="1" ht="15">
      <c r="A20"/>
      <c r="B20" s="187" t="s">
        <v>13</v>
      </c>
      <c r="C20" s="188"/>
      <c r="D20" s="194" t="s">
        <v>77</v>
      </c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5"/>
      <c r="Z20" s="196"/>
      <c r="AA20"/>
      <c r="AB20"/>
      <c r="AC20"/>
      <c r="AD20"/>
      <c r="AE20" s="187" t="s">
        <v>13</v>
      </c>
      <c r="AF20" s="188"/>
      <c r="AG20" s="194" t="s">
        <v>87</v>
      </c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5"/>
      <c r="BC20" s="19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7"/>
      <c r="BW20" s="47"/>
      <c r="BX20" s="47"/>
      <c r="BY20" s="47"/>
      <c r="BZ20" s="47"/>
      <c r="CA20" s="47"/>
      <c r="CB20" s="47"/>
      <c r="CC20" s="48"/>
      <c r="CD20" s="48"/>
      <c r="CE20" s="48"/>
      <c r="CF20" s="48"/>
    </row>
    <row r="21" spans="1:84" s="18" customFormat="1" ht="15">
      <c r="A21"/>
      <c r="B21" s="187" t="s">
        <v>40</v>
      </c>
      <c r="C21" s="188"/>
      <c r="D21" s="194" t="s">
        <v>78</v>
      </c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5"/>
      <c r="Z21" s="196"/>
      <c r="AA21"/>
      <c r="AB21"/>
      <c r="AC21"/>
      <c r="AD21"/>
      <c r="AE21" s="187" t="s">
        <v>40</v>
      </c>
      <c r="AF21" s="188"/>
      <c r="AG21" s="194" t="s">
        <v>88</v>
      </c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5"/>
      <c r="BC21" s="19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7"/>
      <c r="BW21" s="47"/>
      <c r="BX21" s="47"/>
      <c r="BY21" s="47"/>
      <c r="BZ21" s="47"/>
      <c r="CA21" s="47"/>
      <c r="CB21" s="47"/>
      <c r="CC21" s="48"/>
      <c r="CD21" s="48"/>
      <c r="CE21" s="48"/>
      <c r="CF21" s="48"/>
    </row>
    <row r="22" spans="1:84" s="18" customFormat="1" ht="15.75" thickBot="1">
      <c r="A22"/>
      <c r="B22" s="189" t="s">
        <v>44</v>
      </c>
      <c r="C22" s="190"/>
      <c r="D22" s="197" t="s">
        <v>84</v>
      </c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8"/>
      <c r="Z22" s="199"/>
      <c r="AA22"/>
      <c r="AB22"/>
      <c r="AC22"/>
      <c r="AD22"/>
      <c r="AE22" s="189" t="s">
        <v>44</v>
      </c>
      <c r="AF22" s="190"/>
      <c r="AG22" s="197" t="s">
        <v>89</v>
      </c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8"/>
      <c r="BC22" s="199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7"/>
      <c r="BW22" s="47"/>
      <c r="BX22" s="47"/>
      <c r="BY22" s="47"/>
      <c r="BZ22" s="47"/>
      <c r="CA22" s="47"/>
      <c r="CB22" s="47"/>
      <c r="CC22" s="48"/>
      <c r="CD22" s="48"/>
      <c r="CE22" s="48"/>
      <c r="CF22" s="48"/>
    </row>
    <row r="23" spans="1:84" s="18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7"/>
      <c r="BW23" s="47"/>
      <c r="BX23" s="47"/>
      <c r="BY23" s="47"/>
      <c r="BZ23" s="47"/>
      <c r="CA23" s="47"/>
      <c r="CB23" s="47"/>
      <c r="CC23" s="48"/>
      <c r="CD23" s="48"/>
      <c r="CE23" s="48"/>
      <c r="CF23" s="48"/>
    </row>
    <row r="24" spans="1:84" s="18" customFormat="1" ht="12.75">
      <c r="A24"/>
      <c r="B24" s="1" t="s">
        <v>25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7"/>
      <c r="BW24" s="47"/>
      <c r="BX24" s="47"/>
      <c r="BY24" s="47"/>
      <c r="BZ24" s="47"/>
      <c r="CA24" s="47"/>
      <c r="CB24" s="47"/>
      <c r="CC24" s="48"/>
      <c r="CD24" s="48"/>
      <c r="CE24" s="48"/>
      <c r="CF24" s="48"/>
    </row>
    <row r="25" spans="1:84" s="18" customFormat="1" ht="6" customHeight="1" thickBo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7"/>
      <c r="BW25" s="47"/>
      <c r="BX25" s="47"/>
      <c r="BY25" s="47"/>
      <c r="BZ25" s="47"/>
      <c r="CA25" s="47"/>
      <c r="CB25" s="47"/>
      <c r="CC25" s="48"/>
      <c r="CD25" s="48"/>
      <c r="CE25" s="48"/>
      <c r="CF25" s="48"/>
    </row>
    <row r="26" spans="1:132" s="35" customFormat="1" ht="16.5" customHeight="1" thickBot="1">
      <c r="A26" s="4"/>
      <c r="B26" s="250" t="s">
        <v>16</v>
      </c>
      <c r="C26" s="251"/>
      <c r="D26" s="252" t="s">
        <v>59</v>
      </c>
      <c r="E26" s="239"/>
      <c r="F26" s="253"/>
      <c r="G26" s="252" t="s">
        <v>17</v>
      </c>
      <c r="H26" s="239"/>
      <c r="I26" s="253"/>
      <c r="J26" s="252" t="s">
        <v>19</v>
      </c>
      <c r="K26" s="239"/>
      <c r="L26" s="239"/>
      <c r="M26" s="239"/>
      <c r="N26" s="253"/>
      <c r="O26" s="252" t="s">
        <v>20</v>
      </c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53"/>
      <c r="AW26" s="252" t="s">
        <v>23</v>
      </c>
      <c r="AX26" s="239"/>
      <c r="AY26" s="239"/>
      <c r="AZ26" s="239"/>
      <c r="BA26" s="253"/>
      <c r="BB26" s="252"/>
      <c r="BC26" s="240"/>
      <c r="BD26" s="19"/>
      <c r="BE26" s="55"/>
      <c r="BF26" s="56" t="s">
        <v>30</v>
      </c>
      <c r="BG26" s="57"/>
      <c r="BH26" s="57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8"/>
      <c r="BW26" s="58"/>
      <c r="BX26" s="58"/>
      <c r="BY26" s="58"/>
      <c r="BZ26" s="58"/>
      <c r="CA26" s="58"/>
      <c r="CB26" s="58"/>
      <c r="CC26" s="59"/>
      <c r="CD26" s="59"/>
      <c r="CE26" s="59"/>
      <c r="CF26" s="59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</row>
    <row r="27" spans="2:84" s="5" customFormat="1" ht="18" customHeight="1">
      <c r="B27" s="207">
        <v>1</v>
      </c>
      <c r="C27" s="208"/>
      <c r="D27" s="208">
        <v>1</v>
      </c>
      <c r="E27" s="208"/>
      <c r="F27" s="208"/>
      <c r="G27" s="208" t="s">
        <v>18</v>
      </c>
      <c r="H27" s="208"/>
      <c r="I27" s="208"/>
      <c r="J27" s="209">
        <f>$H$10</f>
        <v>0.4791666666666667</v>
      </c>
      <c r="K27" s="209"/>
      <c r="L27" s="209"/>
      <c r="M27" s="209"/>
      <c r="N27" s="210"/>
      <c r="O27" s="202" t="str">
        <f>D16</f>
        <v> SV Union Wessum </v>
      </c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13" t="s">
        <v>22</v>
      </c>
      <c r="AF27" s="203" t="str">
        <f>D17</f>
        <v> TuS Henrichenburg</v>
      </c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4"/>
      <c r="AW27" s="200"/>
      <c r="AX27" s="205"/>
      <c r="AY27" s="13" t="s">
        <v>21</v>
      </c>
      <c r="AZ27" s="205"/>
      <c r="BA27" s="206"/>
      <c r="BB27" s="200"/>
      <c r="BC27" s="201"/>
      <c r="BE27" s="55"/>
      <c r="BF27" s="60" t="str">
        <f>IF(ISBLANK(AW27),"0",IF(AW27&gt;AZ27,3,IF(AW27=AZ27,1,0)))</f>
        <v>0</v>
      </c>
      <c r="BG27" s="60" t="s">
        <v>21</v>
      </c>
      <c r="BH27" s="60" t="str">
        <f>IF(ISBLANK(AZ27),"0",IF(AZ27&gt;AW27,3,IF(AZ27=AW27,1,0)))</f>
        <v>0</v>
      </c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8"/>
      <c r="BW27" s="58"/>
      <c r="BX27" s="58"/>
      <c r="BY27" s="58"/>
      <c r="BZ27" s="58"/>
      <c r="CA27" s="58"/>
      <c r="CB27" s="58"/>
      <c r="CC27" s="61"/>
      <c r="CD27" s="61"/>
      <c r="CE27" s="61"/>
      <c r="CF27" s="61"/>
    </row>
    <row r="28" spans="1:84" s="19" customFormat="1" ht="18" customHeight="1">
      <c r="A28" s="4"/>
      <c r="B28" s="172">
        <v>2</v>
      </c>
      <c r="C28" s="173"/>
      <c r="D28" s="173">
        <v>1</v>
      </c>
      <c r="E28" s="173"/>
      <c r="F28" s="173"/>
      <c r="G28" s="173" t="s">
        <v>18</v>
      </c>
      <c r="H28" s="173"/>
      <c r="I28" s="173"/>
      <c r="J28" s="174">
        <v>0.4895833333333333</v>
      </c>
      <c r="K28" s="174"/>
      <c r="L28" s="174"/>
      <c r="M28" s="174"/>
      <c r="N28" s="175"/>
      <c r="O28" s="167" t="str">
        <f>D18</f>
        <v> VfL Gennebreck</v>
      </c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34" t="s">
        <v>22</v>
      </c>
      <c r="AF28" s="168" t="str">
        <f>D19</f>
        <v> 1.FFC Spandau Berlin</v>
      </c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9"/>
      <c r="AW28" s="154"/>
      <c r="AX28" s="170"/>
      <c r="AY28" s="34" t="s">
        <v>21</v>
      </c>
      <c r="AZ28" s="170"/>
      <c r="BA28" s="171"/>
      <c r="BB28" s="154"/>
      <c r="BC28" s="155"/>
      <c r="BE28" s="55"/>
      <c r="BF28" s="60" t="str">
        <f aca="true" t="shared" si="0" ref="BF28:BF45">IF(ISBLANK(AW28),"0",IF(AW28&gt;AZ28,3,IF(AW28=AZ28,1,0)))</f>
        <v>0</v>
      </c>
      <c r="BG28" s="60" t="s">
        <v>21</v>
      </c>
      <c r="BH28" s="60" t="str">
        <f aca="true" t="shared" si="1" ref="BH28:BH45">IF(ISBLANK(AZ28),"0",IF(AZ28&gt;AW28,3,IF(AZ28=AW28,1,0)))</f>
        <v>0</v>
      </c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8"/>
      <c r="BW28" s="58"/>
      <c r="BX28" s="58"/>
      <c r="BY28" s="58"/>
      <c r="BZ28" s="58"/>
      <c r="CA28" s="58"/>
      <c r="CB28" s="58"/>
      <c r="CC28" s="59"/>
      <c r="CD28" s="59"/>
      <c r="CE28" s="59"/>
      <c r="CF28" s="59"/>
    </row>
    <row r="29" spans="1:84" s="19" customFormat="1" ht="18" customHeight="1">
      <c r="A29" s="4"/>
      <c r="B29" s="249">
        <v>3</v>
      </c>
      <c r="C29" s="245"/>
      <c r="D29" s="245">
        <v>2</v>
      </c>
      <c r="E29" s="245"/>
      <c r="F29" s="245"/>
      <c r="G29" s="245" t="s">
        <v>24</v>
      </c>
      <c r="H29" s="245"/>
      <c r="I29" s="245"/>
      <c r="J29" s="180">
        <v>0.4791666666666667</v>
      </c>
      <c r="K29" s="180"/>
      <c r="L29" s="180"/>
      <c r="M29" s="180"/>
      <c r="N29" s="181"/>
      <c r="O29" s="246" t="str">
        <f>AG16</f>
        <v>TuS Roisdorf</v>
      </c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75" t="s">
        <v>22</v>
      </c>
      <c r="AF29" s="247" t="str">
        <f>AG17</f>
        <v> VfB Alstätte</v>
      </c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8"/>
      <c r="AW29" s="241"/>
      <c r="AX29" s="242"/>
      <c r="AY29" s="75" t="s">
        <v>21</v>
      </c>
      <c r="AZ29" s="242"/>
      <c r="BA29" s="243"/>
      <c r="BB29" s="241"/>
      <c r="BC29" s="244"/>
      <c r="BE29" s="55"/>
      <c r="BF29" s="60" t="str">
        <f t="shared" si="0"/>
        <v>0</v>
      </c>
      <c r="BG29" s="60" t="s">
        <v>21</v>
      </c>
      <c r="BH29" s="60" t="str">
        <f t="shared" si="1"/>
        <v>0</v>
      </c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8"/>
      <c r="BW29" s="58"/>
      <c r="BX29" s="58"/>
      <c r="BY29" s="58"/>
      <c r="BZ29" s="58"/>
      <c r="CA29" s="58"/>
      <c r="CB29" s="58"/>
      <c r="CC29" s="59"/>
      <c r="CD29" s="59"/>
      <c r="CE29" s="59"/>
      <c r="CF29" s="59"/>
    </row>
    <row r="30" spans="1:84" s="19" customFormat="1" ht="18" customHeight="1">
      <c r="A30" s="4"/>
      <c r="B30" s="178">
        <v>4</v>
      </c>
      <c r="C30" s="179"/>
      <c r="D30" s="179">
        <v>2</v>
      </c>
      <c r="E30" s="179"/>
      <c r="F30" s="179"/>
      <c r="G30" s="179" t="s">
        <v>24</v>
      </c>
      <c r="H30" s="179"/>
      <c r="I30" s="179"/>
      <c r="J30" s="180">
        <v>0.4895833333333333</v>
      </c>
      <c r="K30" s="180"/>
      <c r="L30" s="180"/>
      <c r="M30" s="180"/>
      <c r="N30" s="181"/>
      <c r="O30" s="182" t="str">
        <f>AG18</f>
        <v> SV Union Wessum U15</v>
      </c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76" t="s">
        <v>22</v>
      </c>
      <c r="AF30" s="183" t="str">
        <f>AG19</f>
        <v> Batenbrocker Ruhpott Kicker</v>
      </c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4"/>
      <c r="AW30" s="176"/>
      <c r="AX30" s="185"/>
      <c r="AY30" s="76" t="s">
        <v>21</v>
      </c>
      <c r="AZ30" s="185"/>
      <c r="BA30" s="186"/>
      <c r="BB30" s="176"/>
      <c r="BC30" s="177"/>
      <c r="BE30" s="55"/>
      <c r="BF30" s="60" t="str">
        <f t="shared" si="0"/>
        <v>0</v>
      </c>
      <c r="BG30" s="60" t="s">
        <v>21</v>
      </c>
      <c r="BH30" s="60" t="str">
        <f t="shared" si="1"/>
        <v>0</v>
      </c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8"/>
      <c r="BW30" s="58"/>
      <c r="BX30" s="58"/>
      <c r="BY30" s="58"/>
      <c r="BZ30" s="58"/>
      <c r="CA30" s="58"/>
      <c r="CB30" s="58"/>
      <c r="CC30" s="59"/>
      <c r="CD30" s="59"/>
      <c r="CE30" s="59"/>
      <c r="CF30" s="59"/>
    </row>
    <row r="31" spans="1:84" s="19" customFormat="1" ht="18" customHeight="1">
      <c r="A31" s="4"/>
      <c r="B31" s="172">
        <v>5</v>
      </c>
      <c r="C31" s="173"/>
      <c r="D31" s="173">
        <v>1</v>
      </c>
      <c r="E31" s="173"/>
      <c r="F31" s="173"/>
      <c r="G31" s="173" t="s">
        <v>18</v>
      </c>
      <c r="H31" s="173"/>
      <c r="I31" s="173"/>
      <c r="J31" s="174">
        <f>J30+$U$10*$X$10+$AL$10</f>
        <v>0.5</v>
      </c>
      <c r="K31" s="174"/>
      <c r="L31" s="174"/>
      <c r="M31" s="174"/>
      <c r="N31" s="175"/>
      <c r="O31" s="167" t="str">
        <f>D20</f>
        <v> TuS Hiltrup</v>
      </c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34" t="s">
        <v>22</v>
      </c>
      <c r="AF31" s="168" t="str">
        <f>D21</f>
        <v> TuS Holtriem</v>
      </c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9"/>
      <c r="AW31" s="154"/>
      <c r="AX31" s="170"/>
      <c r="AY31" s="34" t="s">
        <v>21</v>
      </c>
      <c r="AZ31" s="170"/>
      <c r="BA31" s="171"/>
      <c r="BB31" s="154"/>
      <c r="BC31" s="155"/>
      <c r="BE31" s="55"/>
      <c r="BF31" s="60" t="str">
        <f t="shared" si="0"/>
        <v>0</v>
      </c>
      <c r="BG31" s="60" t="s">
        <v>21</v>
      </c>
      <c r="BH31" s="60" t="str">
        <f t="shared" si="1"/>
        <v>0</v>
      </c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8"/>
      <c r="BW31" s="58"/>
      <c r="BX31" s="58"/>
      <c r="BY31" s="58"/>
      <c r="BZ31" s="58"/>
      <c r="CA31" s="58"/>
      <c r="CB31" s="58"/>
      <c r="CC31" s="59"/>
      <c r="CD31" s="59"/>
      <c r="CE31" s="59"/>
      <c r="CF31" s="59"/>
    </row>
    <row r="32" spans="1:84" s="19" customFormat="1" ht="18" customHeight="1">
      <c r="A32" s="4"/>
      <c r="B32" s="172">
        <v>6</v>
      </c>
      <c r="C32" s="173"/>
      <c r="D32" s="173">
        <v>1</v>
      </c>
      <c r="E32" s="173"/>
      <c r="F32" s="173"/>
      <c r="G32" s="173" t="s">
        <v>18</v>
      </c>
      <c r="H32" s="173"/>
      <c r="I32" s="173"/>
      <c r="J32" s="174">
        <v>0.5104166666666666</v>
      </c>
      <c r="K32" s="174"/>
      <c r="L32" s="174"/>
      <c r="M32" s="174"/>
      <c r="N32" s="175"/>
      <c r="O32" s="167" t="str">
        <f>D22</f>
        <v> TSV Martfeld</v>
      </c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34" t="s">
        <v>22</v>
      </c>
      <c r="AF32" s="168" t="str">
        <f>D16</f>
        <v> SV Union Wessum </v>
      </c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9"/>
      <c r="AW32" s="154"/>
      <c r="AX32" s="170"/>
      <c r="AY32" s="34" t="s">
        <v>21</v>
      </c>
      <c r="AZ32" s="170"/>
      <c r="BA32" s="171"/>
      <c r="BB32" s="154"/>
      <c r="BC32" s="155"/>
      <c r="BE32" s="55"/>
      <c r="BF32" s="60" t="str">
        <f t="shared" si="0"/>
        <v>0</v>
      </c>
      <c r="BG32" s="60" t="s">
        <v>21</v>
      </c>
      <c r="BH32" s="60" t="str">
        <f t="shared" si="1"/>
        <v>0</v>
      </c>
      <c r="BI32" s="55"/>
      <c r="BJ32" s="55"/>
      <c r="BK32" s="46"/>
      <c r="BL32" s="46"/>
      <c r="BM32" s="46"/>
      <c r="BN32" s="46"/>
      <c r="BO32" s="46"/>
      <c r="BP32" s="46"/>
      <c r="BQ32" s="46"/>
      <c r="BR32" s="46"/>
      <c r="BS32" s="46"/>
      <c r="BT32" s="55"/>
      <c r="BU32" s="55"/>
      <c r="BV32" s="58"/>
      <c r="BW32" s="58"/>
      <c r="BX32" s="58"/>
      <c r="BY32" s="58"/>
      <c r="BZ32" s="58"/>
      <c r="CA32" s="58"/>
      <c r="CB32" s="58"/>
      <c r="CC32" s="59"/>
      <c r="CD32" s="59"/>
      <c r="CE32" s="59"/>
      <c r="CF32" s="59"/>
    </row>
    <row r="33" spans="1:84" s="19" customFormat="1" ht="18" customHeight="1">
      <c r="A33" s="4"/>
      <c r="B33" s="178">
        <v>7</v>
      </c>
      <c r="C33" s="179"/>
      <c r="D33" s="179">
        <v>2</v>
      </c>
      <c r="E33" s="179"/>
      <c r="F33" s="179"/>
      <c r="G33" s="179" t="s">
        <v>24</v>
      </c>
      <c r="H33" s="179"/>
      <c r="I33" s="179"/>
      <c r="J33" s="180">
        <v>0.5</v>
      </c>
      <c r="K33" s="180"/>
      <c r="L33" s="180"/>
      <c r="M33" s="180"/>
      <c r="N33" s="181"/>
      <c r="O33" s="182" t="str">
        <f>AG20</f>
        <v> ASC Schöppingen</v>
      </c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76" t="s">
        <v>22</v>
      </c>
      <c r="AF33" s="183" t="str">
        <f>AG21</f>
        <v> DJK Lowick</v>
      </c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4"/>
      <c r="AW33" s="176"/>
      <c r="AX33" s="185"/>
      <c r="AY33" s="76" t="s">
        <v>21</v>
      </c>
      <c r="AZ33" s="185"/>
      <c r="BA33" s="186"/>
      <c r="BB33" s="176"/>
      <c r="BC33" s="177"/>
      <c r="BD33" s="16"/>
      <c r="BE33" s="55"/>
      <c r="BF33" s="60" t="str">
        <f t="shared" si="0"/>
        <v>0</v>
      </c>
      <c r="BG33" s="60" t="s">
        <v>21</v>
      </c>
      <c r="BH33" s="60" t="str">
        <f t="shared" si="1"/>
        <v>0</v>
      </c>
      <c r="BI33" s="55"/>
      <c r="BJ33" s="55"/>
      <c r="BK33" s="62"/>
      <c r="BL33" s="62"/>
      <c r="BM33" s="63"/>
      <c r="BN33" s="64"/>
      <c r="BO33" s="64"/>
      <c r="BP33" s="65"/>
      <c r="BQ33" s="64"/>
      <c r="BR33" s="64"/>
      <c r="BS33" s="64"/>
      <c r="BT33" s="55"/>
      <c r="BU33" s="55"/>
      <c r="BV33" s="58"/>
      <c r="BW33" s="58"/>
      <c r="BX33" s="58"/>
      <c r="BY33" s="58"/>
      <c r="BZ33" s="58"/>
      <c r="CA33" s="58"/>
      <c r="CB33" s="58"/>
      <c r="CC33" s="59"/>
      <c r="CD33" s="59"/>
      <c r="CE33" s="59"/>
      <c r="CF33" s="59"/>
    </row>
    <row r="34" spans="1:84" s="19" customFormat="1" ht="18" customHeight="1">
      <c r="A34" s="4"/>
      <c r="B34" s="178">
        <v>8</v>
      </c>
      <c r="C34" s="179"/>
      <c r="D34" s="179">
        <v>2</v>
      </c>
      <c r="E34" s="179"/>
      <c r="F34" s="179"/>
      <c r="G34" s="179" t="s">
        <v>24</v>
      </c>
      <c r="H34" s="179"/>
      <c r="I34" s="179"/>
      <c r="J34" s="180">
        <v>0.5104166666666666</v>
      </c>
      <c r="K34" s="180"/>
      <c r="L34" s="180"/>
      <c r="M34" s="180"/>
      <c r="N34" s="181"/>
      <c r="O34" s="182" t="str">
        <f>AG22</f>
        <v> TSV Havelse</v>
      </c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76" t="s">
        <v>22</v>
      </c>
      <c r="AF34" s="183" t="str">
        <f>AG16</f>
        <v>TuS Roisdorf</v>
      </c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4"/>
      <c r="AW34" s="176"/>
      <c r="AX34" s="185"/>
      <c r="AY34" s="76" t="s">
        <v>21</v>
      </c>
      <c r="AZ34" s="185"/>
      <c r="BA34" s="186"/>
      <c r="BB34" s="176"/>
      <c r="BC34" s="177"/>
      <c r="BD34" s="16"/>
      <c r="BE34" s="55"/>
      <c r="BF34" s="60" t="str">
        <f t="shared" si="0"/>
        <v>0</v>
      </c>
      <c r="BG34" s="60" t="s">
        <v>21</v>
      </c>
      <c r="BH34" s="60" t="str">
        <f t="shared" si="1"/>
        <v>0</v>
      </c>
      <c r="BI34" s="55"/>
      <c r="BJ34" s="55"/>
      <c r="BK34" s="62"/>
      <c r="BL34" s="62"/>
      <c r="BM34" s="66"/>
      <c r="BN34" s="64"/>
      <c r="BO34" s="64"/>
      <c r="BP34" s="65"/>
      <c r="BQ34" s="64"/>
      <c r="BR34" s="64"/>
      <c r="BS34" s="64"/>
      <c r="BT34" s="55"/>
      <c r="BU34" s="55"/>
      <c r="BV34" s="58"/>
      <c r="BW34" s="58"/>
      <c r="BX34" s="58"/>
      <c r="BY34" s="58"/>
      <c r="BZ34" s="58"/>
      <c r="CA34" s="58"/>
      <c r="CB34" s="58"/>
      <c r="CC34" s="59"/>
      <c r="CD34" s="59"/>
      <c r="CE34" s="59"/>
      <c r="CF34" s="59"/>
    </row>
    <row r="35" spans="1:84" s="19" customFormat="1" ht="18" customHeight="1">
      <c r="A35" s="4"/>
      <c r="B35" s="172">
        <v>9</v>
      </c>
      <c r="C35" s="173"/>
      <c r="D35" s="173">
        <v>1</v>
      </c>
      <c r="E35" s="173"/>
      <c r="F35" s="173"/>
      <c r="G35" s="173" t="s">
        <v>18</v>
      </c>
      <c r="H35" s="173"/>
      <c r="I35" s="173"/>
      <c r="J35" s="174">
        <f>J34+$U$10*$X$10+$AL$10</f>
        <v>0.5208333333333333</v>
      </c>
      <c r="K35" s="174"/>
      <c r="L35" s="174"/>
      <c r="M35" s="174"/>
      <c r="N35" s="175"/>
      <c r="O35" s="167" t="str">
        <f>D17</f>
        <v> TuS Henrichenburg</v>
      </c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34" t="s">
        <v>22</v>
      </c>
      <c r="AF35" s="168" t="str">
        <f>D19</f>
        <v> 1.FFC Spandau Berlin</v>
      </c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9"/>
      <c r="AW35" s="154"/>
      <c r="AX35" s="170"/>
      <c r="AY35" s="34" t="s">
        <v>21</v>
      </c>
      <c r="AZ35" s="170"/>
      <c r="BA35" s="171"/>
      <c r="BB35" s="154"/>
      <c r="BC35" s="155"/>
      <c r="BD35" s="16"/>
      <c r="BE35" s="55"/>
      <c r="BF35" s="60" t="str">
        <f t="shared" si="0"/>
        <v>0</v>
      </c>
      <c r="BG35" s="60" t="s">
        <v>21</v>
      </c>
      <c r="BH35" s="60" t="str">
        <f t="shared" si="1"/>
        <v>0</v>
      </c>
      <c r="BI35" s="55"/>
      <c r="BJ35" s="55"/>
      <c r="BK35" s="62"/>
      <c r="BL35" s="62"/>
      <c r="BM35" s="66"/>
      <c r="BN35" s="64"/>
      <c r="BO35" s="64"/>
      <c r="BP35" s="65"/>
      <c r="BQ35" s="64"/>
      <c r="BR35" s="64"/>
      <c r="BS35" s="64"/>
      <c r="BT35" s="55"/>
      <c r="BU35" s="55"/>
      <c r="BV35" s="58"/>
      <c r="BW35" s="58"/>
      <c r="BX35" s="58"/>
      <c r="BY35" s="58"/>
      <c r="BZ35" s="58"/>
      <c r="CA35" s="58"/>
      <c r="CB35" s="58"/>
      <c r="CC35" s="59"/>
      <c r="CD35" s="59"/>
      <c r="CE35" s="59"/>
      <c r="CF35" s="59"/>
    </row>
    <row r="36" spans="1:84" s="19" customFormat="1" ht="18" customHeight="1">
      <c r="A36" s="4"/>
      <c r="B36" s="172">
        <v>10</v>
      </c>
      <c r="C36" s="173"/>
      <c r="D36" s="173">
        <v>1</v>
      </c>
      <c r="E36" s="173"/>
      <c r="F36" s="173"/>
      <c r="G36" s="173" t="s">
        <v>18</v>
      </c>
      <c r="H36" s="173"/>
      <c r="I36" s="173"/>
      <c r="J36" s="174">
        <v>0.53125</v>
      </c>
      <c r="K36" s="174"/>
      <c r="L36" s="174"/>
      <c r="M36" s="174"/>
      <c r="N36" s="175"/>
      <c r="O36" s="167" t="str">
        <f>D18</f>
        <v> VfL Gennebreck</v>
      </c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34" t="s">
        <v>22</v>
      </c>
      <c r="AF36" s="168" t="str">
        <f>D20</f>
        <v> TuS Hiltrup</v>
      </c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9"/>
      <c r="AW36" s="154"/>
      <c r="AX36" s="170"/>
      <c r="AY36" s="34" t="s">
        <v>21</v>
      </c>
      <c r="AZ36" s="170"/>
      <c r="BA36" s="171"/>
      <c r="BB36" s="154"/>
      <c r="BC36" s="155"/>
      <c r="BD36" s="16"/>
      <c r="BE36" s="55"/>
      <c r="BF36" s="60" t="str">
        <f t="shared" si="0"/>
        <v>0</v>
      </c>
      <c r="BG36" s="60" t="s">
        <v>21</v>
      </c>
      <c r="BH36" s="60" t="str">
        <f t="shared" si="1"/>
        <v>0</v>
      </c>
      <c r="BI36" s="55"/>
      <c r="BJ36" s="55"/>
      <c r="BK36" s="62"/>
      <c r="BL36" s="62"/>
      <c r="BM36" s="66"/>
      <c r="BN36" s="64"/>
      <c r="BO36" s="64"/>
      <c r="BP36" s="65"/>
      <c r="BQ36" s="64"/>
      <c r="BR36" s="64"/>
      <c r="BS36" s="64"/>
      <c r="BT36" s="55"/>
      <c r="BU36" s="55"/>
      <c r="BV36" s="58"/>
      <c r="BW36" s="58"/>
      <c r="BX36" s="58"/>
      <c r="BY36" s="58"/>
      <c r="BZ36" s="58"/>
      <c r="CA36" s="58"/>
      <c r="CB36" s="58"/>
      <c r="CC36" s="59"/>
      <c r="CD36" s="59"/>
      <c r="CE36" s="59"/>
      <c r="CF36" s="59"/>
    </row>
    <row r="37" spans="1:84" s="19" customFormat="1" ht="18" customHeight="1">
      <c r="A37" s="4"/>
      <c r="B37" s="178">
        <v>11</v>
      </c>
      <c r="C37" s="179"/>
      <c r="D37" s="179">
        <v>2</v>
      </c>
      <c r="E37" s="179"/>
      <c r="F37" s="179"/>
      <c r="G37" s="179" t="s">
        <v>24</v>
      </c>
      <c r="H37" s="179"/>
      <c r="I37" s="179"/>
      <c r="J37" s="180">
        <v>0.5208333333333334</v>
      </c>
      <c r="K37" s="180"/>
      <c r="L37" s="180"/>
      <c r="M37" s="180"/>
      <c r="N37" s="181"/>
      <c r="O37" s="182" t="str">
        <f>AG17</f>
        <v> VfB Alstätte</v>
      </c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76" t="s">
        <v>22</v>
      </c>
      <c r="AF37" s="183" t="str">
        <f>AG19</f>
        <v> Batenbrocker Ruhpott Kicker</v>
      </c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4"/>
      <c r="AW37" s="176"/>
      <c r="AX37" s="185"/>
      <c r="AY37" s="76" t="s">
        <v>21</v>
      </c>
      <c r="AZ37" s="185"/>
      <c r="BA37" s="186"/>
      <c r="BB37" s="176"/>
      <c r="BC37" s="177"/>
      <c r="BD37" s="16"/>
      <c r="BE37" s="55"/>
      <c r="BF37" s="60" t="str">
        <f t="shared" si="0"/>
        <v>0</v>
      </c>
      <c r="BG37" s="60" t="s">
        <v>21</v>
      </c>
      <c r="BH37" s="60" t="str">
        <f t="shared" si="1"/>
        <v>0</v>
      </c>
      <c r="BI37" s="55"/>
      <c r="BJ37" s="55"/>
      <c r="BK37" s="62"/>
      <c r="BL37" s="62"/>
      <c r="BM37" s="66"/>
      <c r="BN37" s="64"/>
      <c r="BO37" s="64"/>
      <c r="BP37" s="65"/>
      <c r="BQ37" s="64"/>
      <c r="BR37" s="64"/>
      <c r="BS37" s="64"/>
      <c r="BT37" s="55"/>
      <c r="BU37" s="55"/>
      <c r="BV37" s="58"/>
      <c r="BW37" s="58"/>
      <c r="BX37" s="58"/>
      <c r="BY37" s="58"/>
      <c r="BZ37" s="58"/>
      <c r="CA37" s="58"/>
      <c r="CB37" s="58"/>
      <c r="CC37" s="59"/>
      <c r="CD37" s="59"/>
      <c r="CE37" s="59"/>
      <c r="CF37" s="59"/>
    </row>
    <row r="38" spans="1:84" s="19" customFormat="1" ht="18" customHeight="1">
      <c r="A38" s="4"/>
      <c r="B38" s="178">
        <v>12</v>
      </c>
      <c r="C38" s="179"/>
      <c r="D38" s="179">
        <v>2</v>
      </c>
      <c r="E38" s="179"/>
      <c r="F38" s="179"/>
      <c r="G38" s="179" t="s">
        <v>24</v>
      </c>
      <c r="H38" s="179"/>
      <c r="I38" s="179"/>
      <c r="J38" s="180">
        <v>0.53125</v>
      </c>
      <c r="K38" s="180"/>
      <c r="L38" s="180"/>
      <c r="M38" s="180"/>
      <c r="N38" s="181"/>
      <c r="O38" s="182" t="str">
        <f>AG18</f>
        <v> SV Union Wessum U15</v>
      </c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76" t="s">
        <v>22</v>
      </c>
      <c r="AF38" s="183" t="str">
        <f>AG20</f>
        <v> ASC Schöppingen</v>
      </c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4"/>
      <c r="AW38" s="176"/>
      <c r="AX38" s="185"/>
      <c r="AY38" s="76" t="s">
        <v>21</v>
      </c>
      <c r="AZ38" s="185"/>
      <c r="BA38" s="186"/>
      <c r="BB38" s="176"/>
      <c r="BC38" s="177"/>
      <c r="BD38" s="16"/>
      <c r="BE38" s="55"/>
      <c r="BF38" s="60" t="str">
        <f t="shared" si="0"/>
        <v>0</v>
      </c>
      <c r="BG38" s="60" t="s">
        <v>21</v>
      </c>
      <c r="BH38" s="60" t="str">
        <f t="shared" si="1"/>
        <v>0</v>
      </c>
      <c r="BI38" s="55"/>
      <c r="BJ38" s="55"/>
      <c r="BK38" s="55"/>
      <c r="BL38" s="55"/>
      <c r="BM38" s="66"/>
      <c r="BN38" s="64"/>
      <c r="BO38" s="64"/>
      <c r="BP38" s="65"/>
      <c r="BQ38" s="64"/>
      <c r="BR38" s="64"/>
      <c r="BS38" s="64"/>
      <c r="BT38" s="55"/>
      <c r="BU38" s="55"/>
      <c r="BV38" s="58"/>
      <c r="BW38" s="58"/>
      <c r="BX38" s="58"/>
      <c r="BY38" s="58"/>
      <c r="BZ38" s="58"/>
      <c r="CA38" s="58"/>
      <c r="CB38" s="58"/>
      <c r="CC38" s="59"/>
      <c r="CD38" s="59"/>
      <c r="CE38" s="59"/>
      <c r="CF38" s="59"/>
    </row>
    <row r="39" spans="1:84" s="19" customFormat="1" ht="18" customHeight="1">
      <c r="A39" s="4"/>
      <c r="B39" s="172">
        <v>13</v>
      </c>
      <c r="C39" s="173"/>
      <c r="D39" s="173">
        <v>1</v>
      </c>
      <c r="E39" s="173"/>
      <c r="F39" s="173"/>
      <c r="G39" s="173" t="s">
        <v>18</v>
      </c>
      <c r="H39" s="173"/>
      <c r="I39" s="173"/>
      <c r="J39" s="174">
        <f>J38+$U$10*$X$10+$AL$10</f>
        <v>0.5416666666666666</v>
      </c>
      <c r="K39" s="174"/>
      <c r="L39" s="174"/>
      <c r="M39" s="174"/>
      <c r="N39" s="175"/>
      <c r="O39" s="167" t="str">
        <f>D16</f>
        <v> SV Union Wessum </v>
      </c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34" t="s">
        <v>22</v>
      </c>
      <c r="AF39" s="168" t="str">
        <f>D21</f>
        <v> TuS Holtriem</v>
      </c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9"/>
      <c r="AW39" s="154"/>
      <c r="AX39" s="170"/>
      <c r="AY39" s="34" t="s">
        <v>21</v>
      </c>
      <c r="AZ39" s="170"/>
      <c r="BA39" s="171"/>
      <c r="BB39" s="154"/>
      <c r="BC39" s="155"/>
      <c r="BD39" s="16"/>
      <c r="BE39" s="55"/>
      <c r="BF39" s="60" t="str">
        <f t="shared" si="0"/>
        <v>0</v>
      </c>
      <c r="BG39" s="60" t="s">
        <v>21</v>
      </c>
      <c r="BH39" s="60" t="str">
        <f t="shared" si="1"/>
        <v>0</v>
      </c>
      <c r="BI39" s="55"/>
      <c r="BJ39" s="46"/>
      <c r="BK39" s="46"/>
      <c r="BL39" s="46"/>
      <c r="BM39" s="46" t="str">
        <f>$D$16</f>
        <v> SV Union Wessum </v>
      </c>
      <c r="BN39" s="46">
        <f>SUM($BF$27+$BH$32+$BF$39+$BH$44+$BF$51+$BH$60)</f>
        <v>0</v>
      </c>
      <c r="BO39" s="46">
        <f>SUM($AW$27+$AZ$32+$AW$39+$AZ$44+$AW$51+$AZ$60)</f>
        <v>0</v>
      </c>
      <c r="BP39" s="46" t="s">
        <v>21</v>
      </c>
      <c r="BQ39" s="46">
        <f>SUM($AZ$27+$AW$32+$AZ$39+$AW$44+$AZ$51+$AW$60)</f>
        <v>0</v>
      </c>
      <c r="BR39" s="46">
        <f>SUM(BO39-BQ39)</f>
        <v>0</v>
      </c>
      <c r="BS39" s="64"/>
      <c r="BT39" s="55"/>
      <c r="BU39" s="55"/>
      <c r="BV39" s="58"/>
      <c r="BW39" s="58"/>
      <c r="BX39" s="58"/>
      <c r="BY39" s="58"/>
      <c r="BZ39" s="58"/>
      <c r="CA39" s="58"/>
      <c r="CB39" s="58"/>
      <c r="CC39" s="59"/>
      <c r="CD39" s="59"/>
      <c r="CE39" s="59"/>
      <c r="CF39" s="59"/>
    </row>
    <row r="40" spans="1:84" s="19" customFormat="1" ht="18" customHeight="1">
      <c r="A40" s="4"/>
      <c r="B40" s="172">
        <v>14</v>
      </c>
      <c r="C40" s="173"/>
      <c r="D40" s="173">
        <v>1</v>
      </c>
      <c r="E40" s="173"/>
      <c r="F40" s="173"/>
      <c r="G40" s="173" t="s">
        <v>18</v>
      </c>
      <c r="H40" s="173"/>
      <c r="I40" s="173"/>
      <c r="J40" s="174">
        <v>0.5520833333333334</v>
      </c>
      <c r="K40" s="174"/>
      <c r="L40" s="174"/>
      <c r="M40" s="174"/>
      <c r="N40" s="175"/>
      <c r="O40" s="167" t="str">
        <f>D19</f>
        <v> 1.FFC Spandau Berlin</v>
      </c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34" t="s">
        <v>22</v>
      </c>
      <c r="AF40" s="168" t="str">
        <f>D22</f>
        <v> TSV Martfeld</v>
      </c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9"/>
      <c r="AW40" s="154"/>
      <c r="AX40" s="170"/>
      <c r="AY40" s="34" t="s">
        <v>21</v>
      </c>
      <c r="AZ40" s="170"/>
      <c r="BA40" s="171"/>
      <c r="BB40" s="154"/>
      <c r="BC40" s="155"/>
      <c r="BD40" s="16"/>
      <c r="BE40" s="55"/>
      <c r="BF40" s="60" t="str">
        <f t="shared" si="0"/>
        <v>0</v>
      </c>
      <c r="BG40" s="60" t="s">
        <v>21</v>
      </c>
      <c r="BH40" s="60" t="str">
        <f t="shared" si="1"/>
        <v>0</v>
      </c>
      <c r="BI40" s="55"/>
      <c r="BJ40" s="55"/>
      <c r="BK40" s="62"/>
      <c r="BL40" s="62"/>
      <c r="BM40" s="46" t="str">
        <f>$D$17</f>
        <v> TuS Henrichenburg</v>
      </c>
      <c r="BN40" s="46">
        <f>SUM($BH$27+$BF$35+$BF$43+$BH$48+$BF$59+$BH$68)</f>
        <v>0</v>
      </c>
      <c r="BO40" s="46">
        <f>SUM($AZ$27+$AW$35+$AW$43+$AZ$48+$AW$59+$AZ$68)</f>
        <v>0</v>
      </c>
      <c r="BP40" s="46" t="s">
        <v>21</v>
      </c>
      <c r="BQ40" s="46">
        <f>SUM($AW$27+$AZ$35+$AZ$43+$AW$48+$AZ$59+$AW$68)</f>
        <v>0</v>
      </c>
      <c r="BR40" s="46">
        <f aca="true" t="shared" si="2" ref="BR40:BR54">SUM(BO40-BQ40)</f>
        <v>0</v>
      </c>
      <c r="BS40" s="64"/>
      <c r="BT40" s="55"/>
      <c r="BU40" s="55"/>
      <c r="BV40" s="58"/>
      <c r="BW40" s="58"/>
      <c r="BX40" s="58"/>
      <c r="BY40" s="58"/>
      <c r="BZ40" s="58"/>
      <c r="CA40" s="58"/>
      <c r="CB40" s="58"/>
      <c r="CC40" s="59"/>
      <c r="CD40" s="59"/>
      <c r="CE40" s="59"/>
      <c r="CF40" s="59"/>
    </row>
    <row r="41" spans="1:84" s="19" customFormat="1" ht="18" customHeight="1">
      <c r="A41" s="4"/>
      <c r="B41" s="178">
        <v>15</v>
      </c>
      <c r="C41" s="179"/>
      <c r="D41" s="179">
        <v>2</v>
      </c>
      <c r="E41" s="179"/>
      <c r="F41" s="179"/>
      <c r="G41" s="179" t="s">
        <v>24</v>
      </c>
      <c r="H41" s="179"/>
      <c r="I41" s="179"/>
      <c r="J41" s="180">
        <v>0.5416666666666666</v>
      </c>
      <c r="K41" s="180"/>
      <c r="L41" s="180"/>
      <c r="M41" s="180"/>
      <c r="N41" s="181"/>
      <c r="O41" s="182" t="str">
        <f>AG16</f>
        <v>TuS Roisdorf</v>
      </c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76" t="s">
        <v>22</v>
      </c>
      <c r="AF41" s="183" t="str">
        <f>AG21</f>
        <v> DJK Lowick</v>
      </c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4"/>
      <c r="AW41" s="176"/>
      <c r="AX41" s="185"/>
      <c r="AY41" s="76" t="s">
        <v>21</v>
      </c>
      <c r="AZ41" s="185"/>
      <c r="BA41" s="186"/>
      <c r="BB41" s="176"/>
      <c r="BC41" s="177"/>
      <c r="BD41" s="16"/>
      <c r="BE41" s="55"/>
      <c r="BF41" s="60" t="str">
        <f t="shared" si="0"/>
        <v>0</v>
      </c>
      <c r="BG41" s="60" t="s">
        <v>21</v>
      </c>
      <c r="BH41" s="60" t="str">
        <f t="shared" si="1"/>
        <v>0</v>
      </c>
      <c r="BI41" s="55"/>
      <c r="BJ41" s="55"/>
      <c r="BK41" s="62"/>
      <c r="BL41" s="62"/>
      <c r="BM41" s="46" t="str">
        <f>$D$18</f>
        <v> VfL Gennebreck</v>
      </c>
      <c r="BN41" s="46">
        <f>SUM($BF$28+$BF$36+$BH$43+$BH$47+$BF$60+$BH$67)</f>
        <v>0</v>
      </c>
      <c r="BO41" s="46">
        <f>SUM($AW$28+$AW$36+$AZ$43+$AZ$47+$AW$60+$AZ$67)</f>
        <v>0</v>
      </c>
      <c r="BP41" s="46" t="s">
        <v>21</v>
      </c>
      <c r="BQ41" s="46">
        <f>SUM($AZ$28+$AZ$36+$AW$43+$AW$47+$AZ$60+$AW$67)</f>
        <v>0</v>
      </c>
      <c r="BR41" s="46">
        <f t="shared" si="2"/>
        <v>0</v>
      </c>
      <c r="BS41" s="64"/>
      <c r="BT41" s="55"/>
      <c r="BU41" s="55"/>
      <c r="BV41" s="58"/>
      <c r="BW41" s="58"/>
      <c r="BX41" s="58"/>
      <c r="BY41" s="58"/>
      <c r="BZ41" s="58"/>
      <c r="CA41" s="58"/>
      <c r="CB41" s="58"/>
      <c r="CC41" s="59"/>
      <c r="CD41" s="59"/>
      <c r="CE41" s="59"/>
      <c r="CF41" s="59"/>
    </row>
    <row r="42" spans="1:84" s="19" customFormat="1" ht="18" customHeight="1">
      <c r="A42" s="4"/>
      <c r="B42" s="178">
        <v>16</v>
      </c>
      <c r="C42" s="179"/>
      <c r="D42" s="179">
        <v>2</v>
      </c>
      <c r="E42" s="179"/>
      <c r="F42" s="179"/>
      <c r="G42" s="179" t="s">
        <v>24</v>
      </c>
      <c r="H42" s="179"/>
      <c r="I42" s="179"/>
      <c r="J42" s="180">
        <v>0.5520833333333334</v>
      </c>
      <c r="K42" s="180"/>
      <c r="L42" s="180"/>
      <c r="M42" s="180"/>
      <c r="N42" s="181"/>
      <c r="O42" s="182" t="str">
        <f>AG19</f>
        <v> Batenbrocker Ruhpott Kicker</v>
      </c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76" t="s">
        <v>22</v>
      </c>
      <c r="AF42" s="183" t="str">
        <f>AG22</f>
        <v> TSV Havelse</v>
      </c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4"/>
      <c r="AW42" s="176"/>
      <c r="AX42" s="185"/>
      <c r="AY42" s="76" t="s">
        <v>21</v>
      </c>
      <c r="AZ42" s="185"/>
      <c r="BA42" s="186"/>
      <c r="BB42" s="176"/>
      <c r="BC42" s="177"/>
      <c r="BD42" s="16"/>
      <c r="BE42" s="55"/>
      <c r="BF42" s="60" t="str">
        <f t="shared" si="0"/>
        <v>0</v>
      </c>
      <c r="BG42" s="60" t="s">
        <v>21</v>
      </c>
      <c r="BH42" s="60" t="str">
        <f t="shared" si="1"/>
        <v>0</v>
      </c>
      <c r="BI42" s="55"/>
      <c r="BJ42" s="55"/>
      <c r="BK42" s="62"/>
      <c r="BL42" s="62"/>
      <c r="BM42" s="46" t="str">
        <f>$D$19</f>
        <v> 1.FFC Spandau Berlin</v>
      </c>
      <c r="BN42" s="46">
        <f>SUM($BH$28+$BH$35+$BF$40+$BH$51+$BF$63+$BF$71)</f>
        <v>0</v>
      </c>
      <c r="BO42" s="46">
        <f>SUM($AZ$28+$AZ$35+$AW$40+$AZ$51+$AW$63+$AW$71)</f>
        <v>0</v>
      </c>
      <c r="BP42" s="46" t="s">
        <v>21</v>
      </c>
      <c r="BQ42" s="46">
        <f>SUM($AW$28+$AW$35+$AZ$40+$AW$51+$AZ$63+$AZ$71)</f>
        <v>0</v>
      </c>
      <c r="BR42" s="46">
        <f t="shared" si="2"/>
        <v>0</v>
      </c>
      <c r="BS42" s="64"/>
      <c r="BT42" s="55"/>
      <c r="BU42" s="55"/>
      <c r="BV42" s="58"/>
      <c r="BW42" s="58"/>
      <c r="BX42" s="58"/>
      <c r="BY42" s="58"/>
      <c r="BZ42" s="58"/>
      <c r="CA42" s="58"/>
      <c r="CB42" s="58"/>
      <c r="CC42" s="59"/>
      <c r="CD42" s="59"/>
      <c r="CE42" s="59"/>
      <c r="CF42" s="59"/>
    </row>
    <row r="43" spans="1:84" s="19" customFormat="1" ht="18" customHeight="1">
      <c r="A43" s="4"/>
      <c r="B43" s="172">
        <v>17</v>
      </c>
      <c r="C43" s="173"/>
      <c r="D43" s="173">
        <v>1</v>
      </c>
      <c r="E43" s="173"/>
      <c r="F43" s="173"/>
      <c r="G43" s="173" t="s">
        <v>18</v>
      </c>
      <c r="H43" s="173"/>
      <c r="I43" s="173"/>
      <c r="J43" s="174">
        <f>J42+$U$10*$X$10+$AL$10</f>
        <v>0.5625</v>
      </c>
      <c r="K43" s="174"/>
      <c r="L43" s="174"/>
      <c r="M43" s="174"/>
      <c r="N43" s="175"/>
      <c r="O43" s="167" t="str">
        <f>D17</f>
        <v> TuS Henrichenburg</v>
      </c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34" t="s">
        <v>22</v>
      </c>
      <c r="AF43" s="168" t="str">
        <f>D18</f>
        <v> VfL Gennebreck</v>
      </c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9"/>
      <c r="AW43" s="154"/>
      <c r="AX43" s="170"/>
      <c r="AY43" s="34" t="s">
        <v>21</v>
      </c>
      <c r="AZ43" s="170"/>
      <c r="BA43" s="171"/>
      <c r="BB43" s="154"/>
      <c r="BC43" s="155"/>
      <c r="BD43" s="16"/>
      <c r="BE43" s="55"/>
      <c r="BF43" s="60" t="str">
        <f t="shared" si="0"/>
        <v>0</v>
      </c>
      <c r="BG43" s="60" t="s">
        <v>21</v>
      </c>
      <c r="BH43" s="60" t="str">
        <f t="shared" si="1"/>
        <v>0</v>
      </c>
      <c r="BI43" s="55"/>
      <c r="BJ43" s="55"/>
      <c r="BK43" s="62"/>
      <c r="BL43" s="62"/>
      <c r="BM43" s="46" t="str">
        <f>$D$20</f>
        <v> TuS Hiltrup</v>
      </c>
      <c r="BN43" s="46">
        <f>SUM($BF$31+$BH$36+$BF$44+$BH$59+$BF$64+$BH$71)</f>
        <v>0</v>
      </c>
      <c r="BO43" s="46">
        <f>SUM($AW$31+$AZ$36+$AW$44+$AZ$59+$AW$64+$AZ$71)</f>
        <v>0</v>
      </c>
      <c r="BP43" s="46" t="s">
        <v>21</v>
      </c>
      <c r="BQ43" s="46">
        <f>SUM($AZ$31+$AW$36+$AZ$44+$AW$59+$AZ$64+$AW$71)</f>
        <v>0</v>
      </c>
      <c r="BR43" s="46">
        <f t="shared" si="2"/>
        <v>0</v>
      </c>
      <c r="BS43" s="64"/>
      <c r="BT43" s="55"/>
      <c r="BU43" s="55"/>
      <c r="BV43" s="58"/>
      <c r="BW43" s="58"/>
      <c r="BX43" s="58"/>
      <c r="BY43" s="58"/>
      <c r="BZ43" s="58"/>
      <c r="CA43" s="58"/>
      <c r="CB43" s="58"/>
      <c r="CC43" s="59"/>
      <c r="CD43" s="59"/>
      <c r="CE43" s="59"/>
      <c r="CF43" s="59"/>
    </row>
    <row r="44" spans="1:84" s="19" customFormat="1" ht="18" customHeight="1">
      <c r="A44" s="4"/>
      <c r="B44" s="172">
        <v>18</v>
      </c>
      <c r="C44" s="173"/>
      <c r="D44" s="173">
        <v>1</v>
      </c>
      <c r="E44" s="173"/>
      <c r="F44" s="173"/>
      <c r="G44" s="173" t="s">
        <v>18</v>
      </c>
      <c r="H44" s="173"/>
      <c r="I44" s="173"/>
      <c r="J44" s="174">
        <v>0.5729166666666666</v>
      </c>
      <c r="K44" s="174"/>
      <c r="L44" s="174"/>
      <c r="M44" s="174"/>
      <c r="N44" s="175"/>
      <c r="O44" s="167" t="str">
        <f>D20</f>
        <v> TuS Hiltrup</v>
      </c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34" t="s">
        <v>22</v>
      </c>
      <c r="AF44" s="168" t="str">
        <f>D16</f>
        <v> SV Union Wessum </v>
      </c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9"/>
      <c r="AW44" s="154"/>
      <c r="AX44" s="170"/>
      <c r="AY44" s="34" t="s">
        <v>21</v>
      </c>
      <c r="AZ44" s="170"/>
      <c r="BA44" s="171"/>
      <c r="BB44" s="154"/>
      <c r="BC44" s="155"/>
      <c r="BD44" s="16"/>
      <c r="BE44" s="55"/>
      <c r="BF44" s="60" t="str">
        <f t="shared" si="0"/>
        <v>0</v>
      </c>
      <c r="BG44" s="60" t="s">
        <v>21</v>
      </c>
      <c r="BH44" s="60" t="str">
        <f t="shared" si="1"/>
        <v>0</v>
      </c>
      <c r="BI44" s="55"/>
      <c r="BJ44" s="55"/>
      <c r="BK44" s="62"/>
      <c r="BL44" s="62"/>
      <c r="BM44" s="46" t="str">
        <f>$D$21</f>
        <v> TuS Holtriem</v>
      </c>
      <c r="BN44" s="46">
        <f>SUM($BH$31+$BH$39+$BF$48+$BF$52+$BH$63+$BF$67)</f>
        <v>0</v>
      </c>
      <c r="BO44" s="46">
        <f>SUM($AZ$31+$AZ$39+$AW$48+$AW$52+$AZ$63+$AW$67)</f>
        <v>0</v>
      </c>
      <c r="BP44" s="46" t="s">
        <v>21</v>
      </c>
      <c r="BQ44" s="46">
        <f>SUM($AW$31+$AW$39+$AZ$48+$AZ$52+$AW$63+$AZ$67)</f>
        <v>0</v>
      </c>
      <c r="BR44" s="46">
        <f t="shared" si="2"/>
        <v>0</v>
      </c>
      <c r="BS44" s="64"/>
      <c r="BT44" s="55"/>
      <c r="BU44" s="55"/>
      <c r="BV44" s="58"/>
      <c r="BW44" s="58"/>
      <c r="BX44" s="58"/>
      <c r="BY44" s="58"/>
      <c r="BZ44" s="58"/>
      <c r="CA44" s="58"/>
      <c r="CB44" s="58"/>
      <c r="CC44" s="59"/>
      <c r="CD44" s="59"/>
      <c r="CE44" s="59"/>
      <c r="CF44" s="59"/>
    </row>
    <row r="45" spans="1:84" s="19" customFormat="1" ht="18" customHeight="1">
      <c r="A45" s="4"/>
      <c r="B45" s="178">
        <v>19</v>
      </c>
      <c r="C45" s="179"/>
      <c r="D45" s="179">
        <v>2</v>
      </c>
      <c r="E45" s="179"/>
      <c r="F45" s="179"/>
      <c r="G45" s="179" t="s">
        <v>24</v>
      </c>
      <c r="H45" s="179"/>
      <c r="I45" s="179"/>
      <c r="J45" s="180">
        <v>0.5625</v>
      </c>
      <c r="K45" s="180"/>
      <c r="L45" s="180"/>
      <c r="M45" s="180"/>
      <c r="N45" s="181"/>
      <c r="O45" s="182" t="str">
        <f>AG17</f>
        <v> VfB Alstätte</v>
      </c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76" t="s">
        <v>22</v>
      </c>
      <c r="AF45" s="183" t="str">
        <f>AG18</f>
        <v> SV Union Wessum U15</v>
      </c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4"/>
      <c r="AW45" s="176"/>
      <c r="AX45" s="185"/>
      <c r="AY45" s="76" t="s">
        <v>21</v>
      </c>
      <c r="AZ45" s="185"/>
      <c r="BA45" s="186"/>
      <c r="BB45" s="176"/>
      <c r="BC45" s="177"/>
      <c r="BD45" s="16"/>
      <c r="BE45" s="55"/>
      <c r="BF45" s="60" t="str">
        <f t="shared" si="0"/>
        <v>0</v>
      </c>
      <c r="BG45" s="60" t="s">
        <v>21</v>
      </c>
      <c r="BH45" s="60" t="str">
        <f t="shared" si="1"/>
        <v>0</v>
      </c>
      <c r="BI45" s="55"/>
      <c r="BJ45" s="55"/>
      <c r="BK45" s="55"/>
      <c r="BL45" s="55"/>
      <c r="BM45" s="46" t="str">
        <f>$D$22</f>
        <v> TSV Martfeld</v>
      </c>
      <c r="BN45" s="46">
        <f>SUM($BF$32+$BH$40+$BF$47+$BH$52+$BH$64+$BF$68)</f>
        <v>0</v>
      </c>
      <c r="BO45" s="46">
        <f>SUM($AW$32+$AZ$40+$AW$47+$AZ$52+$AZ$64+$AW$68)</f>
        <v>0</v>
      </c>
      <c r="BP45" s="46" t="s">
        <v>21</v>
      </c>
      <c r="BQ45" s="46">
        <f>SUM($AZ$32+$AW$40+$AZ$47+$AW$52+$AW$64+$AZ$68)</f>
        <v>0</v>
      </c>
      <c r="BR45" s="46">
        <f t="shared" si="2"/>
        <v>0</v>
      </c>
      <c r="BS45" s="55"/>
      <c r="BT45" s="55"/>
      <c r="BU45" s="55"/>
      <c r="BV45" s="58"/>
      <c r="BW45" s="58"/>
      <c r="BX45" s="58"/>
      <c r="BY45" s="58"/>
      <c r="BZ45" s="58"/>
      <c r="CA45" s="58"/>
      <c r="CB45" s="58"/>
      <c r="CC45" s="59"/>
      <c r="CD45" s="59"/>
      <c r="CE45" s="59"/>
      <c r="CF45" s="59"/>
    </row>
    <row r="46" spans="1:84" s="19" customFormat="1" ht="18" customHeight="1">
      <c r="A46" s="4"/>
      <c r="B46" s="178">
        <v>20</v>
      </c>
      <c r="C46" s="179"/>
      <c r="D46" s="179">
        <v>2</v>
      </c>
      <c r="E46" s="179"/>
      <c r="F46" s="179"/>
      <c r="G46" s="179" t="s">
        <v>24</v>
      </c>
      <c r="H46" s="179"/>
      <c r="I46" s="179"/>
      <c r="J46" s="180">
        <v>0.5729166666666666</v>
      </c>
      <c r="K46" s="180"/>
      <c r="L46" s="180"/>
      <c r="M46" s="180"/>
      <c r="N46" s="181"/>
      <c r="O46" s="182" t="str">
        <f>AG20</f>
        <v> ASC Schöppingen</v>
      </c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76" t="s">
        <v>22</v>
      </c>
      <c r="AF46" s="183" t="str">
        <f>AG16</f>
        <v>TuS Roisdorf</v>
      </c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4"/>
      <c r="AW46" s="176"/>
      <c r="AX46" s="185"/>
      <c r="AY46" s="76" t="s">
        <v>21</v>
      </c>
      <c r="AZ46" s="185"/>
      <c r="BA46" s="186"/>
      <c r="BB46" s="176"/>
      <c r="BC46" s="177"/>
      <c r="BD46" s="16"/>
      <c r="BE46" s="55"/>
      <c r="BF46" s="60" t="str">
        <f aca="true" t="shared" si="3" ref="BF46:BF54">IF(ISBLANK(AW46),"0",IF(AW46&gt;AZ46,3,IF(AW46=AZ46,1,0)))</f>
        <v>0</v>
      </c>
      <c r="BG46" s="60" t="s">
        <v>21</v>
      </c>
      <c r="BH46" s="60" t="str">
        <f aca="true" t="shared" si="4" ref="BH46:BH54">IF(ISBLANK(AZ46),"0",IF(AZ46&gt;AW46,3,IF(AZ46=AW46,1,0)))</f>
        <v>0</v>
      </c>
      <c r="BI46" s="55"/>
      <c r="BJ46" s="55"/>
      <c r="BK46" s="55"/>
      <c r="BL46" s="55"/>
      <c r="BM46" s="46"/>
      <c r="BN46" s="46"/>
      <c r="BO46" s="46"/>
      <c r="BP46" s="46"/>
      <c r="BQ46" s="46"/>
      <c r="BR46" s="46"/>
      <c r="BS46" s="55"/>
      <c r="BT46" s="55"/>
      <c r="BU46" s="55"/>
      <c r="BV46" s="58"/>
      <c r="BW46" s="58"/>
      <c r="BX46" s="58"/>
      <c r="BY46" s="58"/>
      <c r="BZ46" s="58"/>
      <c r="CA46" s="58"/>
      <c r="CB46" s="58"/>
      <c r="CC46" s="59"/>
      <c r="CD46" s="59"/>
      <c r="CE46" s="59"/>
      <c r="CF46" s="59"/>
    </row>
    <row r="47" spans="1:84" s="19" customFormat="1" ht="18" customHeight="1">
      <c r="A47" s="4"/>
      <c r="B47" s="172">
        <v>21</v>
      </c>
      <c r="C47" s="173"/>
      <c r="D47" s="173">
        <v>1</v>
      </c>
      <c r="E47" s="173"/>
      <c r="F47" s="173"/>
      <c r="G47" s="173" t="s">
        <v>18</v>
      </c>
      <c r="H47" s="173"/>
      <c r="I47" s="173"/>
      <c r="J47" s="174">
        <f>J46+$U$10*$X$10+$AL$10</f>
        <v>0.5833333333333333</v>
      </c>
      <c r="K47" s="174"/>
      <c r="L47" s="174"/>
      <c r="M47" s="174"/>
      <c r="N47" s="175"/>
      <c r="O47" s="167" t="str">
        <f>D22</f>
        <v> TSV Martfeld</v>
      </c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34" t="s">
        <v>22</v>
      </c>
      <c r="AF47" s="168" t="str">
        <f>D18</f>
        <v> VfL Gennebreck</v>
      </c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9"/>
      <c r="AW47" s="154"/>
      <c r="AX47" s="170"/>
      <c r="AY47" s="34" t="s">
        <v>21</v>
      </c>
      <c r="AZ47" s="170"/>
      <c r="BA47" s="171"/>
      <c r="BB47" s="154"/>
      <c r="BC47" s="155"/>
      <c r="BD47" s="16"/>
      <c r="BE47" s="55"/>
      <c r="BF47" s="60" t="str">
        <f t="shared" si="3"/>
        <v>0</v>
      </c>
      <c r="BG47" s="60" t="s">
        <v>21</v>
      </c>
      <c r="BH47" s="60" t="str">
        <f t="shared" si="4"/>
        <v>0</v>
      </c>
      <c r="BI47" s="55"/>
      <c r="BJ47" s="55"/>
      <c r="BK47" s="55"/>
      <c r="BL47" s="55"/>
      <c r="BM47" s="46"/>
      <c r="BN47" s="46"/>
      <c r="BO47" s="46"/>
      <c r="BP47" s="46"/>
      <c r="BQ47" s="46"/>
      <c r="BR47" s="46"/>
      <c r="BS47" s="55"/>
      <c r="BT47" s="55"/>
      <c r="BU47" s="55"/>
      <c r="BV47" s="58"/>
      <c r="BW47" s="58"/>
      <c r="BX47" s="58"/>
      <c r="BY47" s="58"/>
      <c r="BZ47" s="58"/>
      <c r="CA47" s="58"/>
      <c r="CB47" s="58"/>
      <c r="CC47" s="59"/>
      <c r="CD47" s="59"/>
      <c r="CE47" s="59"/>
      <c r="CF47" s="59"/>
    </row>
    <row r="48" spans="1:84" s="19" customFormat="1" ht="18" customHeight="1">
      <c r="A48" s="4"/>
      <c r="B48" s="172">
        <v>22</v>
      </c>
      <c r="C48" s="173"/>
      <c r="D48" s="173">
        <v>1</v>
      </c>
      <c r="E48" s="173"/>
      <c r="F48" s="173"/>
      <c r="G48" s="173" t="s">
        <v>18</v>
      </c>
      <c r="H48" s="173"/>
      <c r="I48" s="173"/>
      <c r="J48" s="174">
        <v>0.59375</v>
      </c>
      <c r="K48" s="174"/>
      <c r="L48" s="174"/>
      <c r="M48" s="174"/>
      <c r="N48" s="175"/>
      <c r="O48" s="167" t="str">
        <f>D21</f>
        <v> TuS Holtriem</v>
      </c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34" t="s">
        <v>22</v>
      </c>
      <c r="AF48" s="168" t="str">
        <f>D17</f>
        <v> TuS Henrichenburg</v>
      </c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9"/>
      <c r="AW48" s="154"/>
      <c r="AX48" s="170"/>
      <c r="AY48" s="34" t="s">
        <v>21</v>
      </c>
      <c r="AZ48" s="170"/>
      <c r="BA48" s="171"/>
      <c r="BB48" s="154"/>
      <c r="BC48" s="155"/>
      <c r="BD48" s="16"/>
      <c r="BE48" s="55"/>
      <c r="BF48" s="60" t="str">
        <f t="shared" si="3"/>
        <v>0</v>
      </c>
      <c r="BG48" s="60" t="s">
        <v>21</v>
      </c>
      <c r="BH48" s="60" t="str">
        <f t="shared" si="4"/>
        <v>0</v>
      </c>
      <c r="BI48" s="55"/>
      <c r="BJ48" s="55"/>
      <c r="BK48" s="55"/>
      <c r="BL48" s="55"/>
      <c r="BM48" s="46" t="str">
        <f>$AG$16</f>
        <v>TuS Roisdorf</v>
      </c>
      <c r="BN48" s="46">
        <f>SUM($BF$29+$BH$34+$BF$41+$BH$46+$BF$53+$BH$62)</f>
        <v>0</v>
      </c>
      <c r="BO48" s="46">
        <f>SUM($AW$29+$AZ$34+$AW$41+$AZ$46+$AW$53+$AZ$62)</f>
        <v>0</v>
      </c>
      <c r="BP48" s="46" t="s">
        <v>21</v>
      </c>
      <c r="BQ48" s="46">
        <f>SUM($AZ$29+$AW$34+$AZ$41+$AW$46+$AZ$53+$AW$62)</f>
        <v>0</v>
      </c>
      <c r="BR48" s="46">
        <f t="shared" si="2"/>
        <v>0</v>
      </c>
      <c r="BS48" s="55"/>
      <c r="BT48" s="55"/>
      <c r="BU48" s="55"/>
      <c r="BV48" s="58"/>
      <c r="BW48" s="58"/>
      <c r="BX48" s="58"/>
      <c r="BY48" s="58"/>
      <c r="BZ48" s="58"/>
      <c r="CA48" s="58"/>
      <c r="CB48" s="58"/>
      <c r="CC48" s="59"/>
      <c r="CD48" s="59"/>
      <c r="CE48" s="59"/>
      <c r="CF48" s="59"/>
    </row>
    <row r="49" spans="1:84" s="19" customFormat="1" ht="18" customHeight="1">
      <c r="A49" s="4"/>
      <c r="B49" s="178">
        <v>23</v>
      </c>
      <c r="C49" s="179"/>
      <c r="D49" s="179">
        <v>2</v>
      </c>
      <c r="E49" s="179"/>
      <c r="F49" s="179"/>
      <c r="G49" s="179" t="s">
        <v>24</v>
      </c>
      <c r="H49" s="179"/>
      <c r="I49" s="179"/>
      <c r="J49" s="180">
        <v>0.5833333333333334</v>
      </c>
      <c r="K49" s="180"/>
      <c r="L49" s="180"/>
      <c r="M49" s="180"/>
      <c r="N49" s="181"/>
      <c r="O49" s="182" t="str">
        <f>AG22</f>
        <v> TSV Havelse</v>
      </c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76" t="s">
        <v>22</v>
      </c>
      <c r="AF49" s="183" t="str">
        <f>AG18</f>
        <v> SV Union Wessum U15</v>
      </c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4"/>
      <c r="AW49" s="176"/>
      <c r="AX49" s="185"/>
      <c r="AY49" s="76" t="s">
        <v>21</v>
      </c>
      <c r="AZ49" s="185"/>
      <c r="BA49" s="186"/>
      <c r="BB49" s="176"/>
      <c r="BC49" s="177"/>
      <c r="BD49" s="16"/>
      <c r="BE49" s="55"/>
      <c r="BF49" s="60" t="str">
        <f t="shared" si="3"/>
        <v>0</v>
      </c>
      <c r="BG49" s="60" t="s">
        <v>21</v>
      </c>
      <c r="BH49" s="60" t="str">
        <f t="shared" si="4"/>
        <v>0</v>
      </c>
      <c r="BI49" s="55"/>
      <c r="BJ49" s="55"/>
      <c r="BK49" s="55"/>
      <c r="BL49" s="55"/>
      <c r="BM49" s="46" t="str">
        <f>$AG$17</f>
        <v> VfB Alstätte</v>
      </c>
      <c r="BN49" s="46">
        <f>SUM($BH$29+$BF$37+$BF$45+$BH$50+$BF$61+$BH$70)</f>
        <v>0</v>
      </c>
      <c r="BO49" s="46">
        <f>SUM($AZ$29+$AW$37+$AW$45+$AZ$50+$AW$61+$AZ$70)</f>
        <v>0</v>
      </c>
      <c r="BP49" s="46" t="s">
        <v>21</v>
      </c>
      <c r="BQ49" s="46">
        <f>SUM($AW$29+$AZ$37+$AZ$45+$AW$50+$AZ$61+$AW$70)</f>
        <v>0</v>
      </c>
      <c r="BR49" s="46">
        <f t="shared" si="2"/>
        <v>0</v>
      </c>
      <c r="BS49" s="55"/>
      <c r="BT49" s="55"/>
      <c r="BU49" s="55"/>
      <c r="BV49" s="58"/>
      <c r="BW49" s="58"/>
      <c r="BX49" s="58"/>
      <c r="BY49" s="58"/>
      <c r="BZ49" s="58"/>
      <c r="CA49" s="58"/>
      <c r="CB49" s="58"/>
      <c r="CC49" s="59"/>
      <c r="CD49" s="59"/>
      <c r="CE49" s="59"/>
      <c r="CF49" s="59"/>
    </row>
    <row r="50" spans="1:84" s="19" customFormat="1" ht="18" customHeight="1">
      <c r="A50" s="4"/>
      <c r="B50" s="178">
        <v>24</v>
      </c>
      <c r="C50" s="179"/>
      <c r="D50" s="179">
        <v>2</v>
      </c>
      <c r="E50" s="179"/>
      <c r="F50" s="179"/>
      <c r="G50" s="179" t="s">
        <v>24</v>
      </c>
      <c r="H50" s="179"/>
      <c r="I50" s="179"/>
      <c r="J50" s="180">
        <v>0.59375</v>
      </c>
      <c r="K50" s="180"/>
      <c r="L50" s="180"/>
      <c r="M50" s="180"/>
      <c r="N50" s="181"/>
      <c r="O50" s="182" t="str">
        <f>AG21</f>
        <v> DJK Lowick</v>
      </c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76" t="s">
        <v>22</v>
      </c>
      <c r="AF50" s="183" t="str">
        <f>AG17</f>
        <v> VfB Alstätte</v>
      </c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4"/>
      <c r="AW50" s="176"/>
      <c r="AX50" s="185"/>
      <c r="AY50" s="76" t="s">
        <v>21</v>
      </c>
      <c r="AZ50" s="185"/>
      <c r="BA50" s="186"/>
      <c r="BB50" s="176"/>
      <c r="BC50" s="177"/>
      <c r="BD50" s="16"/>
      <c r="BE50" s="55"/>
      <c r="BF50" s="60" t="str">
        <f t="shared" si="3"/>
        <v>0</v>
      </c>
      <c r="BG50" s="60" t="s">
        <v>21</v>
      </c>
      <c r="BH50" s="60" t="str">
        <f t="shared" si="4"/>
        <v>0</v>
      </c>
      <c r="BI50" s="55"/>
      <c r="BJ50" s="55"/>
      <c r="BK50" s="55"/>
      <c r="BL50" s="55"/>
      <c r="BM50" s="46" t="str">
        <f>$AG$18</f>
        <v> SV Union Wessum U15</v>
      </c>
      <c r="BN50" s="46">
        <f>SUM($BF$30+$BF$38+$BH$45+$BH$49+$BF$62+$BH$69)</f>
        <v>0</v>
      </c>
      <c r="BO50" s="46">
        <f>SUM($AW$30+$AW$38+$AZ$45+$AZ$49+$AW$62+$AZ$69)</f>
        <v>0</v>
      </c>
      <c r="BP50" s="46" t="s">
        <v>21</v>
      </c>
      <c r="BQ50" s="46">
        <f>SUM($AZ$30+$AZ$38+$AW$45+$AW$49+$AZ$62+$AW$69)</f>
        <v>0</v>
      </c>
      <c r="BR50" s="46">
        <f t="shared" si="2"/>
        <v>0</v>
      </c>
      <c r="BS50" s="55"/>
      <c r="BT50" s="55"/>
      <c r="BU50" s="55"/>
      <c r="BV50" s="58"/>
      <c r="BW50" s="58"/>
      <c r="BX50" s="58"/>
      <c r="BY50" s="58"/>
      <c r="BZ50" s="58"/>
      <c r="CA50" s="58"/>
      <c r="CB50" s="58"/>
      <c r="CC50" s="59"/>
      <c r="CD50" s="59"/>
      <c r="CE50" s="59"/>
      <c r="CF50" s="59"/>
    </row>
    <row r="51" spans="1:84" s="19" customFormat="1" ht="18" customHeight="1">
      <c r="A51" s="4"/>
      <c r="B51" s="172">
        <v>25</v>
      </c>
      <c r="C51" s="173"/>
      <c r="D51" s="173">
        <v>2</v>
      </c>
      <c r="E51" s="173"/>
      <c r="F51" s="173"/>
      <c r="G51" s="173" t="s">
        <v>18</v>
      </c>
      <c r="H51" s="173"/>
      <c r="I51" s="173"/>
      <c r="J51" s="174">
        <f>J50+$U$10*$X$10+$AL$10</f>
        <v>0.6041666666666666</v>
      </c>
      <c r="K51" s="174"/>
      <c r="L51" s="174"/>
      <c r="M51" s="174"/>
      <c r="N51" s="175"/>
      <c r="O51" s="167" t="str">
        <f>D16</f>
        <v> SV Union Wessum </v>
      </c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34" t="s">
        <v>22</v>
      </c>
      <c r="AF51" s="168" t="str">
        <f>D19</f>
        <v> 1.FFC Spandau Berlin</v>
      </c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9"/>
      <c r="AW51" s="154"/>
      <c r="AX51" s="170"/>
      <c r="AY51" s="34" t="s">
        <v>21</v>
      </c>
      <c r="AZ51" s="170"/>
      <c r="BA51" s="171"/>
      <c r="BB51" s="154"/>
      <c r="BC51" s="155"/>
      <c r="BD51" s="16"/>
      <c r="BE51" s="55"/>
      <c r="BF51" s="60" t="str">
        <f t="shared" si="3"/>
        <v>0</v>
      </c>
      <c r="BG51" s="60" t="s">
        <v>21</v>
      </c>
      <c r="BH51" s="60" t="str">
        <f t="shared" si="4"/>
        <v>0</v>
      </c>
      <c r="BI51" s="55"/>
      <c r="BJ51" s="55"/>
      <c r="BK51" s="55"/>
      <c r="BL51" s="55"/>
      <c r="BM51" s="46" t="str">
        <f>$AG$19</f>
        <v> Batenbrocker Ruhpott Kicker</v>
      </c>
      <c r="BN51" s="46">
        <f>SUM($BH$30+$BH$37+$BF$42+$BH$53+$BF$65+$BF$72)</f>
        <v>0</v>
      </c>
      <c r="BO51" s="46">
        <f>SUM($AZ$30+$AZ$37+$AW$42+$AZ$53+$AW$65+$AW$72)</f>
        <v>0</v>
      </c>
      <c r="BP51" s="46" t="s">
        <v>21</v>
      </c>
      <c r="BQ51" s="46">
        <f>SUM($AW$30+$AW$37+$AZ$42+$AW$53+$AZ$65+$AZ$72)</f>
        <v>0</v>
      </c>
      <c r="BR51" s="46">
        <f t="shared" si="2"/>
        <v>0</v>
      </c>
      <c r="BS51" s="55"/>
      <c r="BT51" s="55"/>
      <c r="BU51" s="55"/>
      <c r="BV51" s="58"/>
      <c r="BW51" s="58"/>
      <c r="BX51" s="58"/>
      <c r="BY51" s="58"/>
      <c r="BZ51" s="58"/>
      <c r="CA51" s="58"/>
      <c r="CB51" s="58"/>
      <c r="CC51" s="59"/>
      <c r="CD51" s="59"/>
      <c r="CE51" s="59"/>
      <c r="CF51" s="59"/>
    </row>
    <row r="52" spans="1:84" s="19" customFormat="1" ht="18" customHeight="1">
      <c r="A52" s="4"/>
      <c r="B52" s="172">
        <v>26</v>
      </c>
      <c r="C52" s="173"/>
      <c r="D52" s="173">
        <v>1</v>
      </c>
      <c r="E52" s="173"/>
      <c r="F52" s="173"/>
      <c r="G52" s="173" t="s">
        <v>18</v>
      </c>
      <c r="H52" s="173"/>
      <c r="I52" s="173"/>
      <c r="J52" s="174">
        <v>0.6145833333333334</v>
      </c>
      <c r="K52" s="174"/>
      <c r="L52" s="174"/>
      <c r="M52" s="174"/>
      <c r="N52" s="175"/>
      <c r="O52" s="167" t="str">
        <f>D21</f>
        <v> TuS Holtriem</v>
      </c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34" t="s">
        <v>22</v>
      </c>
      <c r="AF52" s="168" t="str">
        <f>D22</f>
        <v> TSV Martfeld</v>
      </c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9"/>
      <c r="AW52" s="154"/>
      <c r="AX52" s="170"/>
      <c r="AY52" s="34" t="s">
        <v>21</v>
      </c>
      <c r="AZ52" s="170"/>
      <c r="BA52" s="171"/>
      <c r="BB52" s="154"/>
      <c r="BC52" s="155"/>
      <c r="BD52" s="16"/>
      <c r="BE52" s="55"/>
      <c r="BF52" s="60" t="str">
        <f t="shared" si="3"/>
        <v>0</v>
      </c>
      <c r="BG52" s="60" t="s">
        <v>21</v>
      </c>
      <c r="BH52" s="60" t="str">
        <f t="shared" si="4"/>
        <v>0</v>
      </c>
      <c r="BI52" s="55"/>
      <c r="BJ52" s="55"/>
      <c r="BK52" s="55"/>
      <c r="BL52" s="55"/>
      <c r="BM52" s="46" t="str">
        <f>$AG$20</f>
        <v> ASC Schöppingen</v>
      </c>
      <c r="BN52" s="46">
        <f>SUM($BF$33+$BH$38+$BF$46+$BH$61+$BF$66+$BH$72)</f>
        <v>0</v>
      </c>
      <c r="BO52" s="46">
        <f>SUM($AW$33+$AZ$38+$AW$46+$AZ$61+$AW$66+$AZ$72)</f>
        <v>0</v>
      </c>
      <c r="BP52" s="46" t="s">
        <v>21</v>
      </c>
      <c r="BQ52" s="46">
        <f>SUM($AZ$33+$AW$38+$AZ$46+$AW$61+$AZ$66+$AW$72)</f>
        <v>0</v>
      </c>
      <c r="BR52" s="46">
        <f t="shared" si="2"/>
        <v>0</v>
      </c>
      <c r="BS52" s="55"/>
      <c r="BT52" s="55"/>
      <c r="BU52" s="55"/>
      <c r="BV52" s="58"/>
      <c r="BW52" s="58"/>
      <c r="BX52" s="58"/>
      <c r="BY52" s="58"/>
      <c r="BZ52" s="58"/>
      <c r="CA52" s="58"/>
      <c r="CB52" s="58"/>
      <c r="CC52" s="59"/>
      <c r="CD52" s="59"/>
      <c r="CE52" s="59"/>
      <c r="CF52" s="59"/>
    </row>
    <row r="53" spans="1:84" s="19" customFormat="1" ht="18" customHeight="1">
      <c r="A53" s="4"/>
      <c r="B53" s="178">
        <v>27</v>
      </c>
      <c r="C53" s="179"/>
      <c r="D53" s="179">
        <v>2</v>
      </c>
      <c r="E53" s="179"/>
      <c r="F53" s="179"/>
      <c r="G53" s="179" t="s">
        <v>24</v>
      </c>
      <c r="H53" s="179"/>
      <c r="I53" s="179"/>
      <c r="J53" s="180">
        <v>0.6041666666666666</v>
      </c>
      <c r="K53" s="180"/>
      <c r="L53" s="180"/>
      <c r="M53" s="180"/>
      <c r="N53" s="181"/>
      <c r="O53" s="182" t="str">
        <f>AG16</f>
        <v>TuS Roisdorf</v>
      </c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76" t="s">
        <v>22</v>
      </c>
      <c r="AF53" s="183" t="str">
        <f>AG19</f>
        <v> Batenbrocker Ruhpott Kicker</v>
      </c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4"/>
      <c r="AW53" s="176"/>
      <c r="AX53" s="185"/>
      <c r="AY53" s="76" t="s">
        <v>21</v>
      </c>
      <c r="AZ53" s="185"/>
      <c r="BA53" s="186"/>
      <c r="BB53" s="176"/>
      <c r="BC53" s="177"/>
      <c r="BD53" s="16"/>
      <c r="BE53" s="55"/>
      <c r="BF53" s="60" t="str">
        <f t="shared" si="3"/>
        <v>0</v>
      </c>
      <c r="BG53" s="60" t="s">
        <v>21</v>
      </c>
      <c r="BH53" s="60" t="str">
        <f t="shared" si="4"/>
        <v>0</v>
      </c>
      <c r="BI53" s="55"/>
      <c r="BJ53" s="55"/>
      <c r="BK53" s="55"/>
      <c r="BL53" s="55"/>
      <c r="BM53" s="46" t="str">
        <f>$AG$21</f>
        <v> DJK Lowick</v>
      </c>
      <c r="BN53" s="46">
        <f>SUM($BH$33+$BH$41+$BF$50+$BF$54+$BH$65+$BF$69)</f>
        <v>0</v>
      </c>
      <c r="BO53" s="46">
        <f>SUM($AZ$33+$AZ$41+$AW$50+$AW$54+$AZ$65+$AW$69)</f>
        <v>0</v>
      </c>
      <c r="BP53" s="46" t="s">
        <v>21</v>
      </c>
      <c r="BQ53" s="46">
        <f>SUM($AW$33+$AW$41+$AZ$50+$AZ$54+$AW$65+$AZ$69)</f>
        <v>0</v>
      </c>
      <c r="BR53" s="46">
        <f t="shared" si="2"/>
        <v>0</v>
      </c>
      <c r="BS53" s="55"/>
      <c r="BT53" s="55"/>
      <c r="BU53" s="55"/>
      <c r="BV53" s="58"/>
      <c r="BW53" s="58"/>
      <c r="BX53" s="58"/>
      <c r="BY53" s="58"/>
      <c r="BZ53" s="58"/>
      <c r="CA53" s="58"/>
      <c r="CB53" s="58"/>
      <c r="CC53" s="59"/>
      <c r="CD53" s="59"/>
      <c r="CE53" s="59"/>
      <c r="CF53" s="59"/>
    </row>
    <row r="54" spans="1:84" s="19" customFormat="1" ht="18" customHeight="1" thickBot="1">
      <c r="A54" s="4"/>
      <c r="B54" s="156">
        <v>28</v>
      </c>
      <c r="C54" s="157"/>
      <c r="D54" s="157">
        <v>2</v>
      </c>
      <c r="E54" s="157"/>
      <c r="F54" s="157"/>
      <c r="G54" s="157" t="s">
        <v>24</v>
      </c>
      <c r="H54" s="157"/>
      <c r="I54" s="157"/>
      <c r="J54" s="158">
        <v>0.6145833333333334</v>
      </c>
      <c r="K54" s="158"/>
      <c r="L54" s="158"/>
      <c r="M54" s="158"/>
      <c r="N54" s="159"/>
      <c r="O54" s="160" t="str">
        <f>AG21</f>
        <v> DJK Lowick</v>
      </c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77" t="s">
        <v>22</v>
      </c>
      <c r="AF54" s="161" t="str">
        <f>AG22</f>
        <v> TSV Havelse</v>
      </c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2"/>
      <c r="AW54" s="163"/>
      <c r="AX54" s="164"/>
      <c r="AY54" s="77" t="s">
        <v>21</v>
      </c>
      <c r="AZ54" s="164"/>
      <c r="BA54" s="165"/>
      <c r="BB54" s="163"/>
      <c r="BC54" s="166"/>
      <c r="BD54" s="16"/>
      <c r="BE54" s="55"/>
      <c r="BF54" s="60" t="str">
        <f t="shared" si="3"/>
        <v>0</v>
      </c>
      <c r="BG54" s="60" t="s">
        <v>21</v>
      </c>
      <c r="BH54" s="60" t="str">
        <f t="shared" si="4"/>
        <v>0</v>
      </c>
      <c r="BI54" s="55"/>
      <c r="BJ54" s="55"/>
      <c r="BK54" s="55"/>
      <c r="BL54" s="55"/>
      <c r="BM54" s="46" t="str">
        <f>$AG$22</f>
        <v> TSV Havelse</v>
      </c>
      <c r="BN54" s="46">
        <f>SUM($BF$34+$BH$42+$BF$49+$BH$54+$BH$66+$BF$70)</f>
        <v>0</v>
      </c>
      <c r="BO54" s="46">
        <f>SUM($AW$34+$AZ$42+$AW$49+$AZ$54+$AZ$66+$AW$70)</f>
        <v>0</v>
      </c>
      <c r="BP54" s="46" t="s">
        <v>21</v>
      </c>
      <c r="BQ54" s="46">
        <f>SUM($AZ$34+$AW$42+$AZ$49+$AW$54+$AW$66+$AZ$70)</f>
        <v>0</v>
      </c>
      <c r="BR54" s="46">
        <f t="shared" si="2"/>
        <v>0</v>
      </c>
      <c r="BS54" s="55"/>
      <c r="BT54" s="55"/>
      <c r="BU54" s="55"/>
      <c r="BV54" s="58"/>
      <c r="BW54" s="58"/>
      <c r="BX54" s="58"/>
      <c r="BY54" s="58"/>
      <c r="BZ54" s="58"/>
      <c r="CA54" s="58"/>
      <c r="CB54" s="58"/>
      <c r="CC54" s="59"/>
      <c r="CD54" s="59"/>
      <c r="CE54" s="59"/>
      <c r="CF54" s="59"/>
    </row>
    <row r="55" spans="2:60" ht="18" customHeight="1">
      <c r="B55" s="38"/>
      <c r="C55" s="38"/>
      <c r="D55" s="38"/>
      <c r="E55" s="38"/>
      <c r="F55" s="38"/>
      <c r="G55" s="38"/>
      <c r="H55" s="38"/>
      <c r="I55" s="38"/>
      <c r="J55" s="39"/>
      <c r="K55" s="39"/>
      <c r="L55" s="39"/>
      <c r="M55" s="39"/>
      <c r="N55" s="39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7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7"/>
      <c r="AX55" s="37"/>
      <c r="AY55" s="37"/>
      <c r="AZ55" s="37"/>
      <c r="BA55" s="37"/>
      <c r="BB55" s="37"/>
      <c r="BC55" s="37"/>
      <c r="BD55" s="17"/>
      <c r="BF55" s="60"/>
      <c r="BG55" s="60"/>
      <c r="BH55" s="60"/>
    </row>
    <row r="56" spans="2:60" ht="33">
      <c r="B56" s="212" t="str">
        <f>$A$2</f>
        <v>SV Union 1920 Wessum eV</v>
      </c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17"/>
      <c r="BF56" s="60"/>
      <c r="BG56" s="60"/>
      <c r="BH56" s="60"/>
    </row>
    <row r="57" spans="2:60" ht="27">
      <c r="B57" s="213" t="str">
        <f>$A$3</f>
        <v>23. Eurgio-Grenzland-Cup 2013</v>
      </c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17"/>
      <c r="BF57" s="60"/>
      <c r="BG57" s="60"/>
      <c r="BH57" s="60"/>
    </row>
    <row r="58" spans="2:60" ht="12" customHeight="1" thickBot="1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17"/>
      <c r="BF58" s="60"/>
      <c r="BG58" s="60"/>
      <c r="BH58" s="60"/>
    </row>
    <row r="59" spans="2:60" ht="17.25" customHeight="1">
      <c r="B59" s="207">
        <v>29</v>
      </c>
      <c r="C59" s="208"/>
      <c r="D59" s="208">
        <v>1</v>
      </c>
      <c r="E59" s="208"/>
      <c r="F59" s="208"/>
      <c r="G59" s="208" t="s">
        <v>18</v>
      </c>
      <c r="H59" s="208"/>
      <c r="I59" s="208"/>
      <c r="J59" s="209">
        <f>J54+$U$10*$X$10+$AL$10</f>
        <v>0.625</v>
      </c>
      <c r="K59" s="209"/>
      <c r="L59" s="209"/>
      <c r="M59" s="209"/>
      <c r="N59" s="210"/>
      <c r="O59" s="202" t="str">
        <f>D17</f>
        <v> TuS Henrichenburg</v>
      </c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13" t="s">
        <v>22</v>
      </c>
      <c r="AF59" s="203" t="str">
        <f>D20</f>
        <v> TuS Hiltrup</v>
      </c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4"/>
      <c r="AW59" s="200"/>
      <c r="AX59" s="205"/>
      <c r="AY59" s="13" t="s">
        <v>21</v>
      </c>
      <c r="AZ59" s="205"/>
      <c r="BA59" s="206"/>
      <c r="BB59" s="200"/>
      <c r="BC59" s="201"/>
      <c r="BD59" s="17"/>
      <c r="BF59" s="60" t="str">
        <f aca="true" t="shared" si="5" ref="BF59:BF72">IF(ISBLANK(AW59),"0",IF(AW59&gt;AZ59,3,IF(AW59=AZ59,1,0)))</f>
        <v>0</v>
      </c>
      <c r="BG59" s="60" t="s">
        <v>21</v>
      </c>
      <c r="BH59" s="60" t="str">
        <f aca="true" t="shared" si="6" ref="BH59:BH72">IF(ISBLANK(AZ59),"0",IF(AZ59&gt;AW59,3,IF(AZ59=AW59,1,0)))</f>
        <v>0</v>
      </c>
    </row>
    <row r="60" spans="2:60" ht="17.25" customHeight="1">
      <c r="B60" s="172">
        <v>30</v>
      </c>
      <c r="C60" s="173"/>
      <c r="D60" s="173">
        <v>1</v>
      </c>
      <c r="E60" s="173"/>
      <c r="F60" s="173"/>
      <c r="G60" s="173" t="s">
        <v>18</v>
      </c>
      <c r="H60" s="173"/>
      <c r="I60" s="173"/>
      <c r="J60" s="174">
        <v>0.6354166666666666</v>
      </c>
      <c r="K60" s="174"/>
      <c r="L60" s="174"/>
      <c r="M60" s="174"/>
      <c r="N60" s="175"/>
      <c r="O60" s="167" t="str">
        <f>D18</f>
        <v> VfL Gennebreck</v>
      </c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34" t="s">
        <v>22</v>
      </c>
      <c r="AF60" s="168" t="str">
        <f>D16</f>
        <v> SV Union Wessum </v>
      </c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9"/>
      <c r="AW60" s="154"/>
      <c r="AX60" s="170"/>
      <c r="AY60" s="34" t="s">
        <v>21</v>
      </c>
      <c r="AZ60" s="170"/>
      <c r="BA60" s="171"/>
      <c r="BB60" s="154"/>
      <c r="BC60" s="155"/>
      <c r="BD60" s="17"/>
      <c r="BF60" s="60" t="str">
        <f t="shared" si="5"/>
        <v>0</v>
      </c>
      <c r="BG60" s="60" t="s">
        <v>21</v>
      </c>
      <c r="BH60" s="60" t="str">
        <f t="shared" si="6"/>
        <v>0</v>
      </c>
    </row>
    <row r="61" spans="2:60" ht="17.25" customHeight="1">
      <c r="B61" s="178">
        <v>31</v>
      </c>
      <c r="C61" s="179"/>
      <c r="D61" s="179">
        <v>2</v>
      </c>
      <c r="E61" s="179"/>
      <c r="F61" s="179"/>
      <c r="G61" s="179" t="s">
        <v>24</v>
      </c>
      <c r="H61" s="179"/>
      <c r="I61" s="179"/>
      <c r="J61" s="180">
        <v>0.625</v>
      </c>
      <c r="K61" s="180"/>
      <c r="L61" s="180"/>
      <c r="M61" s="180"/>
      <c r="N61" s="181"/>
      <c r="O61" s="182" t="str">
        <f>AG17</f>
        <v> VfB Alstätte</v>
      </c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76" t="s">
        <v>22</v>
      </c>
      <c r="AF61" s="183" t="str">
        <f>AG20</f>
        <v> ASC Schöppingen</v>
      </c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4"/>
      <c r="AW61" s="176"/>
      <c r="AX61" s="185"/>
      <c r="AY61" s="76" t="s">
        <v>21</v>
      </c>
      <c r="AZ61" s="185"/>
      <c r="BA61" s="186"/>
      <c r="BB61" s="176"/>
      <c r="BC61" s="177"/>
      <c r="BD61" s="17"/>
      <c r="BF61" s="60" t="str">
        <f t="shared" si="5"/>
        <v>0</v>
      </c>
      <c r="BG61" s="60" t="s">
        <v>21</v>
      </c>
      <c r="BH61" s="60" t="str">
        <f t="shared" si="6"/>
        <v>0</v>
      </c>
    </row>
    <row r="62" spans="2:60" ht="17.25" customHeight="1">
      <c r="B62" s="178">
        <v>32</v>
      </c>
      <c r="C62" s="179"/>
      <c r="D62" s="179">
        <v>2</v>
      </c>
      <c r="E62" s="179"/>
      <c r="F62" s="179"/>
      <c r="G62" s="179" t="s">
        <v>24</v>
      </c>
      <c r="H62" s="179"/>
      <c r="I62" s="179"/>
      <c r="J62" s="180">
        <v>0.6354166666666666</v>
      </c>
      <c r="K62" s="180"/>
      <c r="L62" s="180"/>
      <c r="M62" s="180"/>
      <c r="N62" s="181"/>
      <c r="O62" s="182" t="str">
        <f>AG18</f>
        <v> SV Union Wessum U15</v>
      </c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76" t="s">
        <v>22</v>
      </c>
      <c r="AF62" s="183" t="str">
        <f>AG16</f>
        <v>TuS Roisdorf</v>
      </c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4"/>
      <c r="AW62" s="176"/>
      <c r="AX62" s="185"/>
      <c r="AY62" s="76" t="s">
        <v>21</v>
      </c>
      <c r="AZ62" s="185"/>
      <c r="BA62" s="186"/>
      <c r="BB62" s="176"/>
      <c r="BC62" s="177"/>
      <c r="BD62" s="17"/>
      <c r="BF62" s="60" t="str">
        <f t="shared" si="5"/>
        <v>0</v>
      </c>
      <c r="BG62" s="60" t="s">
        <v>21</v>
      </c>
      <c r="BH62" s="60" t="str">
        <f t="shared" si="6"/>
        <v>0</v>
      </c>
    </row>
    <row r="63" spans="2:60" ht="17.25" customHeight="1">
      <c r="B63" s="172">
        <v>33</v>
      </c>
      <c r="C63" s="173"/>
      <c r="D63" s="173">
        <v>1</v>
      </c>
      <c r="E63" s="173"/>
      <c r="F63" s="173"/>
      <c r="G63" s="173" t="s">
        <v>18</v>
      </c>
      <c r="H63" s="173"/>
      <c r="I63" s="173"/>
      <c r="J63" s="174">
        <f>J62+$U$10*$X$10+$AL$10</f>
        <v>0.6458333333333333</v>
      </c>
      <c r="K63" s="174"/>
      <c r="L63" s="174"/>
      <c r="M63" s="174"/>
      <c r="N63" s="175"/>
      <c r="O63" s="167" t="str">
        <f>D19</f>
        <v> 1.FFC Spandau Berlin</v>
      </c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34" t="s">
        <v>22</v>
      </c>
      <c r="AF63" s="168" t="str">
        <f>D21</f>
        <v> TuS Holtriem</v>
      </c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9"/>
      <c r="AW63" s="154"/>
      <c r="AX63" s="170"/>
      <c r="AY63" s="34" t="s">
        <v>21</v>
      </c>
      <c r="AZ63" s="170"/>
      <c r="BA63" s="171"/>
      <c r="BB63" s="154"/>
      <c r="BC63" s="155"/>
      <c r="BD63" s="17"/>
      <c r="BF63" s="60" t="str">
        <f t="shared" si="5"/>
        <v>0</v>
      </c>
      <c r="BG63" s="60" t="s">
        <v>21</v>
      </c>
      <c r="BH63" s="60" t="str">
        <f t="shared" si="6"/>
        <v>0</v>
      </c>
    </row>
    <row r="64" spans="2:60" ht="17.25" customHeight="1">
      <c r="B64" s="172">
        <v>34</v>
      </c>
      <c r="C64" s="173"/>
      <c r="D64" s="173">
        <v>1</v>
      </c>
      <c r="E64" s="173"/>
      <c r="F64" s="173"/>
      <c r="G64" s="173" t="s">
        <v>18</v>
      </c>
      <c r="H64" s="173"/>
      <c r="I64" s="173"/>
      <c r="J64" s="174">
        <v>0.65625</v>
      </c>
      <c r="K64" s="174"/>
      <c r="L64" s="174"/>
      <c r="M64" s="174"/>
      <c r="N64" s="175"/>
      <c r="O64" s="167" t="str">
        <f>D20</f>
        <v> TuS Hiltrup</v>
      </c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34" t="s">
        <v>22</v>
      </c>
      <c r="AF64" s="168" t="str">
        <f>D22</f>
        <v> TSV Martfeld</v>
      </c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9"/>
      <c r="AW64" s="154"/>
      <c r="AX64" s="170"/>
      <c r="AY64" s="34" t="s">
        <v>21</v>
      </c>
      <c r="AZ64" s="170"/>
      <c r="BA64" s="171"/>
      <c r="BB64" s="154"/>
      <c r="BC64" s="155"/>
      <c r="BD64" s="17"/>
      <c r="BF64" s="60" t="str">
        <f t="shared" si="5"/>
        <v>0</v>
      </c>
      <c r="BG64" s="60" t="s">
        <v>21</v>
      </c>
      <c r="BH64" s="60" t="str">
        <f t="shared" si="6"/>
        <v>0</v>
      </c>
    </row>
    <row r="65" spans="2:60" ht="17.25" customHeight="1">
      <c r="B65" s="178">
        <v>35</v>
      </c>
      <c r="C65" s="179"/>
      <c r="D65" s="179">
        <v>2</v>
      </c>
      <c r="E65" s="179"/>
      <c r="F65" s="179"/>
      <c r="G65" s="179" t="s">
        <v>24</v>
      </c>
      <c r="H65" s="179"/>
      <c r="I65" s="179"/>
      <c r="J65" s="180">
        <v>0.6458333333333334</v>
      </c>
      <c r="K65" s="180"/>
      <c r="L65" s="180"/>
      <c r="M65" s="180"/>
      <c r="N65" s="181"/>
      <c r="O65" s="182" t="str">
        <f>AG19</f>
        <v> Batenbrocker Ruhpott Kicker</v>
      </c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76" t="s">
        <v>22</v>
      </c>
      <c r="AF65" s="183" t="str">
        <f>AG21</f>
        <v> DJK Lowick</v>
      </c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4"/>
      <c r="AW65" s="176"/>
      <c r="AX65" s="185"/>
      <c r="AY65" s="76" t="s">
        <v>21</v>
      </c>
      <c r="AZ65" s="185"/>
      <c r="BA65" s="186"/>
      <c r="BB65" s="176"/>
      <c r="BC65" s="177"/>
      <c r="BD65" s="17"/>
      <c r="BF65" s="60" t="str">
        <f t="shared" si="5"/>
        <v>0</v>
      </c>
      <c r="BG65" s="60" t="s">
        <v>21</v>
      </c>
      <c r="BH65" s="60" t="str">
        <f t="shared" si="6"/>
        <v>0</v>
      </c>
    </row>
    <row r="66" spans="2:60" ht="17.25" customHeight="1">
      <c r="B66" s="178">
        <v>36</v>
      </c>
      <c r="C66" s="179"/>
      <c r="D66" s="179">
        <v>2</v>
      </c>
      <c r="E66" s="179"/>
      <c r="F66" s="179"/>
      <c r="G66" s="179" t="s">
        <v>24</v>
      </c>
      <c r="H66" s="179"/>
      <c r="I66" s="179"/>
      <c r="J66" s="180">
        <v>0.65625</v>
      </c>
      <c r="K66" s="180"/>
      <c r="L66" s="180"/>
      <c r="M66" s="180"/>
      <c r="N66" s="181"/>
      <c r="O66" s="182" t="str">
        <f>AG20</f>
        <v> ASC Schöppingen</v>
      </c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76" t="s">
        <v>22</v>
      </c>
      <c r="AF66" s="183" t="str">
        <f>AG22</f>
        <v> TSV Havelse</v>
      </c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4"/>
      <c r="AW66" s="176"/>
      <c r="AX66" s="185"/>
      <c r="AY66" s="76" t="s">
        <v>21</v>
      </c>
      <c r="AZ66" s="185"/>
      <c r="BA66" s="186"/>
      <c r="BB66" s="176"/>
      <c r="BC66" s="177"/>
      <c r="BD66" s="17"/>
      <c r="BF66" s="60" t="str">
        <f t="shared" si="5"/>
        <v>0</v>
      </c>
      <c r="BG66" s="60" t="s">
        <v>21</v>
      </c>
      <c r="BH66" s="60" t="str">
        <f t="shared" si="6"/>
        <v>0</v>
      </c>
    </row>
    <row r="67" spans="2:60" ht="17.25" customHeight="1">
      <c r="B67" s="172">
        <v>37</v>
      </c>
      <c r="C67" s="173"/>
      <c r="D67" s="173">
        <v>1</v>
      </c>
      <c r="E67" s="173"/>
      <c r="F67" s="173"/>
      <c r="G67" s="173" t="s">
        <v>18</v>
      </c>
      <c r="H67" s="173"/>
      <c r="I67" s="173"/>
      <c r="J67" s="174">
        <f>J66+$U$10*$X$10+$AL$10</f>
        <v>0.6666666666666666</v>
      </c>
      <c r="K67" s="174"/>
      <c r="L67" s="174"/>
      <c r="M67" s="174"/>
      <c r="N67" s="175"/>
      <c r="O67" s="167" t="str">
        <f>D21</f>
        <v> TuS Holtriem</v>
      </c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34" t="s">
        <v>22</v>
      </c>
      <c r="AF67" s="168" t="str">
        <f>D18</f>
        <v> VfL Gennebreck</v>
      </c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9"/>
      <c r="AW67" s="154"/>
      <c r="AX67" s="170"/>
      <c r="AY67" s="34" t="s">
        <v>21</v>
      </c>
      <c r="AZ67" s="170"/>
      <c r="BA67" s="171"/>
      <c r="BB67" s="154"/>
      <c r="BC67" s="155"/>
      <c r="BD67" s="17"/>
      <c r="BF67" s="60" t="str">
        <f t="shared" si="5"/>
        <v>0</v>
      </c>
      <c r="BG67" s="60" t="s">
        <v>21</v>
      </c>
      <c r="BH67" s="60" t="str">
        <f t="shared" si="6"/>
        <v>0</v>
      </c>
    </row>
    <row r="68" spans="2:60" ht="17.25" customHeight="1">
      <c r="B68" s="172">
        <v>38</v>
      </c>
      <c r="C68" s="173"/>
      <c r="D68" s="173">
        <v>1</v>
      </c>
      <c r="E68" s="173"/>
      <c r="F68" s="173"/>
      <c r="G68" s="173" t="s">
        <v>18</v>
      </c>
      <c r="H68" s="173"/>
      <c r="I68" s="173"/>
      <c r="J68" s="174">
        <v>0.6770833333333334</v>
      </c>
      <c r="K68" s="174"/>
      <c r="L68" s="174"/>
      <c r="M68" s="174"/>
      <c r="N68" s="175"/>
      <c r="O68" s="167" t="str">
        <f>D22</f>
        <v> TSV Martfeld</v>
      </c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34" t="s">
        <v>22</v>
      </c>
      <c r="AF68" s="168" t="str">
        <f>D17</f>
        <v> TuS Henrichenburg</v>
      </c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9"/>
      <c r="AW68" s="154"/>
      <c r="AX68" s="170"/>
      <c r="AY68" s="34" t="s">
        <v>21</v>
      </c>
      <c r="AZ68" s="170"/>
      <c r="BA68" s="171"/>
      <c r="BB68" s="154"/>
      <c r="BC68" s="155"/>
      <c r="BD68" s="17"/>
      <c r="BF68" s="60" t="str">
        <f t="shared" si="5"/>
        <v>0</v>
      </c>
      <c r="BG68" s="60" t="s">
        <v>21</v>
      </c>
      <c r="BH68" s="60" t="str">
        <f t="shared" si="6"/>
        <v>0</v>
      </c>
    </row>
    <row r="69" spans="2:60" ht="17.25" customHeight="1">
      <c r="B69" s="178">
        <v>39</v>
      </c>
      <c r="C69" s="179"/>
      <c r="D69" s="179">
        <v>2</v>
      </c>
      <c r="E69" s="179"/>
      <c r="F69" s="179"/>
      <c r="G69" s="179" t="s">
        <v>24</v>
      </c>
      <c r="H69" s="179"/>
      <c r="I69" s="179"/>
      <c r="J69" s="180">
        <v>0.6666666666666666</v>
      </c>
      <c r="K69" s="180"/>
      <c r="L69" s="180"/>
      <c r="M69" s="180"/>
      <c r="N69" s="181"/>
      <c r="O69" s="182" t="str">
        <f>AG21</f>
        <v> DJK Lowick</v>
      </c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76" t="s">
        <v>22</v>
      </c>
      <c r="AF69" s="183" t="str">
        <f>AG18</f>
        <v> SV Union Wessum U15</v>
      </c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4"/>
      <c r="AW69" s="176"/>
      <c r="AX69" s="185"/>
      <c r="AY69" s="76" t="s">
        <v>21</v>
      </c>
      <c r="AZ69" s="185"/>
      <c r="BA69" s="186"/>
      <c r="BB69" s="176"/>
      <c r="BC69" s="177"/>
      <c r="BD69" s="17"/>
      <c r="BF69" s="60" t="str">
        <f t="shared" si="5"/>
        <v>0</v>
      </c>
      <c r="BG69" s="60" t="s">
        <v>21</v>
      </c>
      <c r="BH69" s="60" t="str">
        <f t="shared" si="6"/>
        <v>0</v>
      </c>
    </row>
    <row r="70" spans="2:70" ht="17.25" customHeight="1">
      <c r="B70" s="178">
        <v>40</v>
      </c>
      <c r="C70" s="179"/>
      <c r="D70" s="179">
        <v>2</v>
      </c>
      <c r="E70" s="179"/>
      <c r="F70" s="179"/>
      <c r="G70" s="179" t="s">
        <v>24</v>
      </c>
      <c r="H70" s="179"/>
      <c r="I70" s="179"/>
      <c r="J70" s="180">
        <v>0.6770833333333334</v>
      </c>
      <c r="K70" s="180"/>
      <c r="L70" s="180"/>
      <c r="M70" s="180"/>
      <c r="N70" s="181"/>
      <c r="O70" s="182" t="str">
        <f>AG22</f>
        <v> TSV Havelse</v>
      </c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76" t="s">
        <v>22</v>
      </c>
      <c r="AF70" s="183" t="str">
        <f>AG17</f>
        <v> VfB Alstätte</v>
      </c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  <c r="AV70" s="184"/>
      <c r="AW70" s="176"/>
      <c r="AX70" s="185"/>
      <c r="AY70" s="76" t="s">
        <v>21</v>
      </c>
      <c r="AZ70" s="185"/>
      <c r="BA70" s="186"/>
      <c r="BB70" s="176"/>
      <c r="BC70" s="177"/>
      <c r="BD70" s="17"/>
      <c r="BF70" s="60" t="str">
        <f t="shared" si="5"/>
        <v>0</v>
      </c>
      <c r="BG70" s="60" t="s">
        <v>21</v>
      </c>
      <c r="BH70" s="60" t="str">
        <f t="shared" si="6"/>
        <v>0</v>
      </c>
      <c r="BM70" s="48"/>
      <c r="BN70" s="48"/>
      <c r="BO70" s="48"/>
      <c r="BP70" s="48"/>
      <c r="BQ70" s="48"/>
      <c r="BR70" s="48"/>
    </row>
    <row r="71" spans="2:70" ht="17.25" customHeight="1">
      <c r="B71" s="172">
        <v>41</v>
      </c>
      <c r="C71" s="173"/>
      <c r="D71" s="173">
        <v>1</v>
      </c>
      <c r="E71" s="173"/>
      <c r="F71" s="173"/>
      <c r="G71" s="173" t="s">
        <v>18</v>
      </c>
      <c r="H71" s="173"/>
      <c r="I71" s="173"/>
      <c r="J71" s="174">
        <f>J70+$U$10*$X$10+$AL$10</f>
        <v>0.6875</v>
      </c>
      <c r="K71" s="174"/>
      <c r="L71" s="174"/>
      <c r="M71" s="174"/>
      <c r="N71" s="175"/>
      <c r="O71" s="167" t="str">
        <f>D19</f>
        <v> 1.FFC Spandau Berlin</v>
      </c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34" t="s">
        <v>22</v>
      </c>
      <c r="AF71" s="168" t="str">
        <f>D20</f>
        <v> TuS Hiltrup</v>
      </c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9"/>
      <c r="AW71" s="154"/>
      <c r="AX71" s="170"/>
      <c r="AY71" s="34" t="s">
        <v>21</v>
      </c>
      <c r="AZ71" s="170"/>
      <c r="BA71" s="171"/>
      <c r="BB71" s="154"/>
      <c r="BC71" s="155"/>
      <c r="BD71" s="17"/>
      <c r="BF71" s="60" t="str">
        <f t="shared" si="5"/>
        <v>0</v>
      </c>
      <c r="BG71" s="60" t="s">
        <v>21</v>
      </c>
      <c r="BH71" s="60" t="str">
        <f t="shared" si="6"/>
        <v>0</v>
      </c>
      <c r="BM71" s="48"/>
      <c r="BN71" s="48"/>
      <c r="BO71" s="48"/>
      <c r="BP71" s="48"/>
      <c r="BQ71" s="48"/>
      <c r="BR71" s="48"/>
    </row>
    <row r="72" spans="2:70" ht="17.25" customHeight="1" thickBot="1">
      <c r="B72" s="156">
        <v>42</v>
      </c>
      <c r="C72" s="157"/>
      <c r="D72" s="157">
        <v>2</v>
      </c>
      <c r="E72" s="157"/>
      <c r="F72" s="157"/>
      <c r="G72" s="157" t="s">
        <v>24</v>
      </c>
      <c r="H72" s="157"/>
      <c r="I72" s="157"/>
      <c r="J72" s="158">
        <f>J71</f>
        <v>0.6875</v>
      </c>
      <c r="K72" s="158"/>
      <c r="L72" s="158"/>
      <c r="M72" s="158"/>
      <c r="N72" s="159"/>
      <c r="O72" s="160" t="str">
        <f>AG19</f>
        <v> Batenbrocker Ruhpott Kicker</v>
      </c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77" t="s">
        <v>22</v>
      </c>
      <c r="AF72" s="161" t="str">
        <f>AG20</f>
        <v> ASC Schöppingen</v>
      </c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2"/>
      <c r="AW72" s="163"/>
      <c r="AX72" s="164"/>
      <c r="AY72" s="77" t="s">
        <v>21</v>
      </c>
      <c r="AZ72" s="164"/>
      <c r="BA72" s="165"/>
      <c r="BB72" s="163"/>
      <c r="BC72" s="166"/>
      <c r="BD72" s="17"/>
      <c r="BF72" s="60" t="str">
        <f t="shared" si="5"/>
        <v>0</v>
      </c>
      <c r="BG72" s="60" t="s">
        <v>21</v>
      </c>
      <c r="BH72" s="60" t="str">
        <f t="shared" si="6"/>
        <v>0</v>
      </c>
      <c r="BM72" s="48"/>
      <c r="BN72" s="48"/>
      <c r="BO72" s="48"/>
      <c r="BP72" s="48"/>
      <c r="BQ72" s="48"/>
      <c r="BR72" s="48"/>
    </row>
    <row r="73" spans="2:60" ht="18" customHeight="1">
      <c r="B73" s="38"/>
      <c r="C73" s="38"/>
      <c r="D73" s="38"/>
      <c r="E73" s="38"/>
      <c r="F73" s="38"/>
      <c r="G73" s="38"/>
      <c r="H73" s="38"/>
      <c r="I73" s="38"/>
      <c r="J73" s="39"/>
      <c r="K73" s="39"/>
      <c r="L73" s="39"/>
      <c r="M73" s="39"/>
      <c r="N73" s="39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7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7"/>
      <c r="AX73" s="37"/>
      <c r="AY73" s="37"/>
      <c r="AZ73" s="37"/>
      <c r="BA73" s="37"/>
      <c r="BB73" s="37"/>
      <c r="BC73" s="37"/>
      <c r="BD73" s="17"/>
      <c r="BF73" s="60"/>
      <c r="BG73" s="60"/>
      <c r="BH73" s="60"/>
    </row>
    <row r="74" ht="12.75"/>
    <row r="75" ht="12.75">
      <c r="B75" s="1" t="s">
        <v>29</v>
      </c>
    </row>
    <row r="76" ht="6" customHeight="1" thickBot="1"/>
    <row r="77" spans="2:84" s="8" customFormat="1" ht="13.5" customHeight="1" thickBot="1">
      <c r="B77" s="238" t="s">
        <v>14</v>
      </c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40"/>
      <c r="P77" s="238" t="s">
        <v>26</v>
      </c>
      <c r="Q77" s="239"/>
      <c r="R77" s="240"/>
      <c r="S77" s="238" t="s">
        <v>27</v>
      </c>
      <c r="T77" s="239"/>
      <c r="U77" s="239"/>
      <c r="V77" s="239"/>
      <c r="W77" s="240"/>
      <c r="X77" s="238" t="s">
        <v>28</v>
      </c>
      <c r="Y77" s="239"/>
      <c r="Z77" s="240"/>
      <c r="AA77" s="9"/>
      <c r="AB77" s="9"/>
      <c r="AC77" s="9"/>
      <c r="AD77" s="9"/>
      <c r="AE77" s="238" t="s">
        <v>15</v>
      </c>
      <c r="AF77" s="239"/>
      <c r="AG77" s="239"/>
      <c r="AH77" s="239"/>
      <c r="AI77" s="239"/>
      <c r="AJ77" s="239"/>
      <c r="AK77" s="239"/>
      <c r="AL77" s="239"/>
      <c r="AM77" s="239"/>
      <c r="AN77" s="239"/>
      <c r="AO77" s="239"/>
      <c r="AP77" s="239"/>
      <c r="AQ77" s="239"/>
      <c r="AR77" s="240"/>
      <c r="AS77" s="238" t="s">
        <v>26</v>
      </c>
      <c r="AT77" s="239"/>
      <c r="AU77" s="240"/>
      <c r="AV77" s="238" t="s">
        <v>27</v>
      </c>
      <c r="AW77" s="239"/>
      <c r="AX77" s="239"/>
      <c r="AY77" s="239"/>
      <c r="AZ77" s="240"/>
      <c r="BA77" s="238" t="s">
        <v>28</v>
      </c>
      <c r="BB77" s="239"/>
      <c r="BC77" s="240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8"/>
      <c r="BW77" s="68"/>
      <c r="BX77" s="68"/>
      <c r="BY77" s="68"/>
      <c r="BZ77" s="68"/>
      <c r="CA77" s="68"/>
      <c r="CB77" s="68"/>
      <c r="CC77" s="69"/>
      <c r="CD77" s="69"/>
      <c r="CE77" s="69"/>
      <c r="CF77" s="69"/>
    </row>
    <row r="78" spans="2:55" ht="12.75">
      <c r="B78" s="228" t="s">
        <v>9</v>
      </c>
      <c r="C78" s="229"/>
      <c r="D78" s="230" t="str">
        <f>$BM$39</f>
        <v> SV Union Wessum </v>
      </c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2"/>
      <c r="P78" s="233">
        <f>$BN$39</f>
        <v>0</v>
      </c>
      <c r="Q78" s="234"/>
      <c r="R78" s="235"/>
      <c r="S78" s="229">
        <f>$BO$39</f>
        <v>0</v>
      </c>
      <c r="T78" s="229"/>
      <c r="U78" s="10" t="s">
        <v>21</v>
      </c>
      <c r="V78" s="229">
        <f>$BQ$39</f>
        <v>0</v>
      </c>
      <c r="W78" s="229"/>
      <c r="X78" s="225">
        <f>$BR$39</f>
        <v>0</v>
      </c>
      <c r="Y78" s="226"/>
      <c r="Z78" s="227"/>
      <c r="AA78" s="4"/>
      <c r="AB78" s="4"/>
      <c r="AC78" s="4"/>
      <c r="AD78" s="4"/>
      <c r="AE78" s="228" t="s">
        <v>9</v>
      </c>
      <c r="AF78" s="229"/>
      <c r="AG78" s="230" t="str">
        <f>$BM$48</f>
        <v>TuS Roisdorf</v>
      </c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2"/>
      <c r="AS78" s="233">
        <f>$BN$48</f>
        <v>0</v>
      </c>
      <c r="AT78" s="234"/>
      <c r="AU78" s="235"/>
      <c r="AV78" s="229">
        <f>$BO$48</f>
        <v>0</v>
      </c>
      <c r="AW78" s="229"/>
      <c r="AX78" s="10" t="s">
        <v>21</v>
      </c>
      <c r="AY78" s="229">
        <f>$BQ$48</f>
        <v>0</v>
      </c>
      <c r="AZ78" s="229"/>
      <c r="BA78" s="225">
        <f>$BR$48</f>
        <v>0</v>
      </c>
      <c r="BB78" s="226"/>
      <c r="BC78" s="227"/>
    </row>
    <row r="79" spans="2:55" ht="12.75">
      <c r="B79" s="146" t="s">
        <v>10</v>
      </c>
      <c r="C79" s="147"/>
      <c r="D79" s="148" t="str">
        <f>$BM$40</f>
        <v> TuS Henrichenburg</v>
      </c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50"/>
      <c r="P79" s="151">
        <f>$BN$40</f>
        <v>0</v>
      </c>
      <c r="Q79" s="152"/>
      <c r="R79" s="153"/>
      <c r="S79" s="147">
        <f>$BO$40</f>
        <v>0</v>
      </c>
      <c r="T79" s="147"/>
      <c r="U79" s="11" t="s">
        <v>21</v>
      </c>
      <c r="V79" s="147">
        <f>$BQ$40</f>
        <v>0</v>
      </c>
      <c r="W79" s="147"/>
      <c r="X79" s="143">
        <f>$BR$40</f>
        <v>0</v>
      </c>
      <c r="Y79" s="144"/>
      <c r="Z79" s="145"/>
      <c r="AA79" s="4"/>
      <c r="AB79" s="4"/>
      <c r="AC79" s="4"/>
      <c r="AD79" s="4"/>
      <c r="AE79" s="146" t="s">
        <v>10</v>
      </c>
      <c r="AF79" s="147"/>
      <c r="AG79" s="148" t="str">
        <f>$BM$49</f>
        <v> VfB Alstätte</v>
      </c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50"/>
      <c r="AS79" s="151">
        <f>$BN$49</f>
        <v>0</v>
      </c>
      <c r="AT79" s="152"/>
      <c r="AU79" s="153"/>
      <c r="AV79" s="147">
        <f>$BO$49</f>
        <v>0</v>
      </c>
      <c r="AW79" s="147"/>
      <c r="AX79" s="11" t="s">
        <v>21</v>
      </c>
      <c r="AY79" s="147">
        <f>$BQ$49</f>
        <v>0</v>
      </c>
      <c r="AZ79" s="147"/>
      <c r="BA79" s="143">
        <f>$BR$49</f>
        <v>0</v>
      </c>
      <c r="BB79" s="144"/>
      <c r="BC79" s="145"/>
    </row>
    <row r="80" spans="2:55" ht="12.75">
      <c r="B80" s="146" t="s">
        <v>11</v>
      </c>
      <c r="C80" s="147"/>
      <c r="D80" s="148" t="str">
        <f>$BM$41</f>
        <v> VfL Gennebreck</v>
      </c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50"/>
      <c r="P80" s="151">
        <f>$BN$41</f>
        <v>0</v>
      </c>
      <c r="Q80" s="152"/>
      <c r="R80" s="153"/>
      <c r="S80" s="147">
        <f>$BO$41</f>
        <v>0</v>
      </c>
      <c r="T80" s="147"/>
      <c r="U80" s="11" t="s">
        <v>21</v>
      </c>
      <c r="V80" s="147">
        <f>$BQ$41</f>
        <v>0</v>
      </c>
      <c r="W80" s="147"/>
      <c r="X80" s="143">
        <f>$BR$41</f>
        <v>0</v>
      </c>
      <c r="Y80" s="144"/>
      <c r="Z80" s="145"/>
      <c r="AA80" s="4"/>
      <c r="AB80" s="4"/>
      <c r="AC80" s="4"/>
      <c r="AD80" s="4"/>
      <c r="AE80" s="146" t="s">
        <v>11</v>
      </c>
      <c r="AF80" s="147"/>
      <c r="AG80" s="148" t="str">
        <f>$BM$50</f>
        <v> SV Union Wessum U15</v>
      </c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50"/>
      <c r="AS80" s="151">
        <f>$BN$50</f>
        <v>0</v>
      </c>
      <c r="AT80" s="152"/>
      <c r="AU80" s="153"/>
      <c r="AV80" s="147">
        <f>$BO$50</f>
        <v>0</v>
      </c>
      <c r="AW80" s="147"/>
      <c r="AX80" s="11" t="s">
        <v>21</v>
      </c>
      <c r="AY80" s="147">
        <f>$BQ$50</f>
        <v>0</v>
      </c>
      <c r="AZ80" s="147"/>
      <c r="BA80" s="143">
        <f>$BR$50</f>
        <v>0</v>
      </c>
      <c r="BB80" s="144"/>
      <c r="BC80" s="145"/>
    </row>
    <row r="81" spans="2:55" ht="12.75">
      <c r="B81" s="146" t="s">
        <v>12</v>
      </c>
      <c r="C81" s="147"/>
      <c r="D81" s="148" t="str">
        <f>$BM$42</f>
        <v> 1.FFC Spandau Berlin</v>
      </c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50"/>
      <c r="P81" s="151">
        <f>$BN$42</f>
        <v>0</v>
      </c>
      <c r="Q81" s="152"/>
      <c r="R81" s="153"/>
      <c r="S81" s="147">
        <f>$BO$42</f>
        <v>0</v>
      </c>
      <c r="T81" s="147"/>
      <c r="U81" s="11" t="s">
        <v>21</v>
      </c>
      <c r="V81" s="147">
        <f>$BQ$42</f>
        <v>0</v>
      </c>
      <c r="W81" s="147"/>
      <c r="X81" s="143">
        <f>$BR$42</f>
        <v>0</v>
      </c>
      <c r="Y81" s="144"/>
      <c r="Z81" s="145"/>
      <c r="AA81" s="4"/>
      <c r="AB81" s="4"/>
      <c r="AC81" s="4"/>
      <c r="AD81" s="4"/>
      <c r="AE81" s="146" t="s">
        <v>12</v>
      </c>
      <c r="AF81" s="147"/>
      <c r="AG81" s="148" t="str">
        <f>$BM$51</f>
        <v> Batenbrocker Ruhpott Kicker</v>
      </c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50"/>
      <c r="AS81" s="151">
        <f>$BN$51</f>
        <v>0</v>
      </c>
      <c r="AT81" s="152"/>
      <c r="AU81" s="153"/>
      <c r="AV81" s="147">
        <f>$BO$51</f>
        <v>0</v>
      </c>
      <c r="AW81" s="147"/>
      <c r="AX81" s="11" t="s">
        <v>21</v>
      </c>
      <c r="AY81" s="147">
        <f>$BQ$51</f>
        <v>0</v>
      </c>
      <c r="AZ81" s="147"/>
      <c r="BA81" s="143">
        <f>$BR$51</f>
        <v>0</v>
      </c>
      <c r="BB81" s="144"/>
      <c r="BC81" s="145"/>
    </row>
    <row r="82" spans="2:55" ht="12.75">
      <c r="B82" s="146" t="s">
        <v>13</v>
      </c>
      <c r="C82" s="147"/>
      <c r="D82" s="148" t="str">
        <f>$BM$43</f>
        <v> TuS Hiltrup</v>
      </c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50"/>
      <c r="P82" s="151">
        <f>$BN$43</f>
        <v>0</v>
      </c>
      <c r="Q82" s="152"/>
      <c r="R82" s="153"/>
      <c r="S82" s="147">
        <f>$BO$43</f>
        <v>0</v>
      </c>
      <c r="T82" s="147"/>
      <c r="U82" s="11" t="s">
        <v>21</v>
      </c>
      <c r="V82" s="147">
        <f>$BQ$43</f>
        <v>0</v>
      </c>
      <c r="W82" s="147"/>
      <c r="X82" s="143">
        <f>$BR$43</f>
        <v>0</v>
      </c>
      <c r="Y82" s="144"/>
      <c r="Z82" s="145"/>
      <c r="AA82" s="4"/>
      <c r="AB82" s="4"/>
      <c r="AC82" s="4"/>
      <c r="AD82" s="4"/>
      <c r="AE82" s="146" t="s">
        <v>13</v>
      </c>
      <c r="AF82" s="147"/>
      <c r="AG82" s="148" t="str">
        <f>$BM$52</f>
        <v> ASC Schöppingen</v>
      </c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50"/>
      <c r="AS82" s="151">
        <f>$BN$52</f>
        <v>0</v>
      </c>
      <c r="AT82" s="152"/>
      <c r="AU82" s="153"/>
      <c r="AV82" s="147">
        <f>$BO$52</f>
        <v>0</v>
      </c>
      <c r="AW82" s="147"/>
      <c r="AX82" s="11" t="s">
        <v>21</v>
      </c>
      <c r="AY82" s="147">
        <f>$BQ$52</f>
        <v>0</v>
      </c>
      <c r="AZ82" s="147"/>
      <c r="BA82" s="143">
        <f>$BR$52</f>
        <v>0</v>
      </c>
      <c r="BB82" s="144"/>
      <c r="BC82" s="145"/>
    </row>
    <row r="83" spans="2:55" ht="12.75">
      <c r="B83" s="146" t="s">
        <v>40</v>
      </c>
      <c r="C83" s="147"/>
      <c r="D83" s="148" t="str">
        <f>$BM$44</f>
        <v> TuS Holtriem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50"/>
      <c r="P83" s="151">
        <f>$BN$44</f>
        <v>0</v>
      </c>
      <c r="Q83" s="152"/>
      <c r="R83" s="153"/>
      <c r="S83" s="147">
        <f>$BO$44</f>
        <v>0</v>
      </c>
      <c r="T83" s="147"/>
      <c r="U83" s="11" t="s">
        <v>21</v>
      </c>
      <c r="V83" s="147">
        <f>$BQ$44</f>
        <v>0</v>
      </c>
      <c r="W83" s="147"/>
      <c r="X83" s="143">
        <f>$BR$44</f>
        <v>0</v>
      </c>
      <c r="Y83" s="144"/>
      <c r="Z83" s="145"/>
      <c r="AA83" s="4"/>
      <c r="AB83" s="4"/>
      <c r="AC83" s="4"/>
      <c r="AD83" s="4"/>
      <c r="AE83" s="146" t="s">
        <v>40</v>
      </c>
      <c r="AF83" s="147"/>
      <c r="AG83" s="148" t="str">
        <f>$BM$53</f>
        <v> DJK Lowick</v>
      </c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50"/>
      <c r="AS83" s="151">
        <f>$BN$53</f>
        <v>0</v>
      </c>
      <c r="AT83" s="152"/>
      <c r="AU83" s="153"/>
      <c r="AV83" s="147">
        <f>$BO$53</f>
        <v>0</v>
      </c>
      <c r="AW83" s="147"/>
      <c r="AX83" s="11" t="s">
        <v>21</v>
      </c>
      <c r="AY83" s="147">
        <f>$BQ$53</f>
        <v>0</v>
      </c>
      <c r="AZ83" s="147"/>
      <c r="BA83" s="143">
        <f>$BR$53</f>
        <v>0</v>
      </c>
      <c r="BB83" s="144"/>
      <c r="BC83" s="145"/>
    </row>
    <row r="84" spans="2:55" ht="13.5" thickBot="1">
      <c r="B84" s="218" t="s">
        <v>44</v>
      </c>
      <c r="C84" s="211"/>
      <c r="D84" s="222" t="str">
        <f>$BM$45</f>
        <v> TSV Martfeld</v>
      </c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4"/>
      <c r="P84" s="219">
        <f>$BN$45</f>
        <v>0</v>
      </c>
      <c r="Q84" s="220"/>
      <c r="R84" s="221"/>
      <c r="S84" s="211">
        <f>$BO$45</f>
        <v>0</v>
      </c>
      <c r="T84" s="211"/>
      <c r="U84" s="70" t="s">
        <v>21</v>
      </c>
      <c r="V84" s="211">
        <f>$BQ$45</f>
        <v>0</v>
      </c>
      <c r="W84" s="211"/>
      <c r="X84" s="215">
        <f>$BR$45</f>
        <v>0</v>
      </c>
      <c r="Y84" s="216"/>
      <c r="Z84" s="217"/>
      <c r="AA84" s="4"/>
      <c r="AB84" s="4"/>
      <c r="AC84" s="4"/>
      <c r="AD84" s="4"/>
      <c r="AE84" s="218" t="s">
        <v>44</v>
      </c>
      <c r="AF84" s="211"/>
      <c r="AG84" s="222" t="str">
        <f>$BM$54</f>
        <v> TSV Havelse</v>
      </c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  <c r="AR84" s="224"/>
      <c r="AS84" s="219">
        <f>$BN$54</f>
        <v>0</v>
      </c>
      <c r="AT84" s="220"/>
      <c r="AU84" s="221"/>
      <c r="AV84" s="211">
        <f>$BO$54</f>
        <v>0</v>
      </c>
      <c r="AW84" s="211"/>
      <c r="AX84" s="70" t="s">
        <v>21</v>
      </c>
      <c r="AY84" s="211">
        <f>$BQ$54</f>
        <v>0</v>
      </c>
      <c r="AZ84" s="211"/>
      <c r="BA84" s="215">
        <f>$BR$54</f>
        <v>0</v>
      </c>
      <c r="BB84" s="216"/>
      <c r="BC84" s="217"/>
    </row>
    <row r="86" spans="2:21" ht="15.75">
      <c r="B86" s="1" t="s">
        <v>31</v>
      </c>
      <c r="U86" s="84" t="s">
        <v>91</v>
      </c>
    </row>
    <row r="88" spans="1:56" ht="15.75" hidden="1">
      <c r="A88" s="2"/>
      <c r="B88" s="2"/>
      <c r="C88" s="2"/>
      <c r="D88" s="2"/>
      <c r="E88" s="2"/>
      <c r="F88" s="2"/>
      <c r="G88" s="6" t="s">
        <v>2</v>
      </c>
      <c r="H88" s="236">
        <f>J72+2*$X$88</f>
        <v>0.7013888888888888</v>
      </c>
      <c r="I88" s="236"/>
      <c r="J88" s="236"/>
      <c r="K88" s="236"/>
      <c r="L88" s="236"/>
      <c r="M88" s="7" t="s">
        <v>3</v>
      </c>
      <c r="N88" s="2"/>
      <c r="O88" s="2"/>
      <c r="P88" s="2"/>
      <c r="Q88" s="2"/>
      <c r="R88" s="2"/>
      <c r="S88" s="2"/>
      <c r="T88" s="6" t="s">
        <v>4</v>
      </c>
      <c r="U88" s="237">
        <v>1</v>
      </c>
      <c r="V88" s="237"/>
      <c r="W88" s="21" t="s">
        <v>38</v>
      </c>
      <c r="X88" s="138">
        <v>0.006944444444444444</v>
      </c>
      <c r="Y88" s="138"/>
      <c r="Z88" s="138"/>
      <c r="AA88" s="138"/>
      <c r="AB88" s="138"/>
      <c r="AC88" s="7" t="s">
        <v>6</v>
      </c>
      <c r="AD88" s="2"/>
      <c r="AE88" s="2"/>
      <c r="AF88" s="2"/>
      <c r="AG88" s="2"/>
      <c r="AH88" s="2"/>
      <c r="AI88" s="2"/>
      <c r="AJ88" s="2"/>
      <c r="AK88" s="6" t="s">
        <v>7</v>
      </c>
      <c r="AL88" s="138">
        <v>0.001388888888888889</v>
      </c>
      <c r="AM88" s="138"/>
      <c r="AN88" s="138"/>
      <c r="AO88" s="138"/>
      <c r="AP88" s="138"/>
      <c r="AQ88" s="7" t="s">
        <v>6</v>
      </c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</row>
    <row r="89" spans="1:56" ht="16.5" hidden="1" thickBot="1">
      <c r="A89" s="2"/>
      <c r="B89" s="2"/>
      <c r="C89" s="2"/>
      <c r="D89" s="2"/>
      <c r="E89" s="2"/>
      <c r="F89" s="2"/>
      <c r="G89" s="6"/>
      <c r="H89" s="71"/>
      <c r="I89" s="71"/>
      <c r="J89" s="71"/>
      <c r="K89" s="71"/>
      <c r="L89" s="71"/>
      <c r="M89" s="7"/>
      <c r="N89" s="2"/>
      <c r="O89" s="2"/>
      <c r="P89" s="2"/>
      <c r="Q89" s="2"/>
      <c r="R89" s="2"/>
      <c r="S89" s="2"/>
      <c r="T89" s="6"/>
      <c r="U89" s="72"/>
      <c r="V89" s="72"/>
      <c r="W89" s="72"/>
      <c r="X89" s="73"/>
      <c r="Y89" s="73"/>
      <c r="Z89" s="73"/>
      <c r="AA89" s="73"/>
      <c r="AB89" s="73"/>
      <c r="AC89" s="7"/>
      <c r="AD89" s="2"/>
      <c r="AE89" s="2"/>
      <c r="AF89" s="2"/>
      <c r="AG89" s="2"/>
      <c r="AH89" s="2"/>
      <c r="AI89" s="2"/>
      <c r="AJ89" s="2"/>
      <c r="AK89" s="6"/>
      <c r="AL89" s="73"/>
      <c r="AM89" s="73"/>
      <c r="AN89" s="73"/>
      <c r="AO89" s="73"/>
      <c r="AP89" s="73"/>
      <c r="AQ89" s="7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</row>
    <row r="90" spans="2:55" ht="13.5" hidden="1" thickBot="1">
      <c r="B90" s="260" t="s">
        <v>16</v>
      </c>
      <c r="C90" s="261"/>
      <c r="D90" s="262" t="s">
        <v>59</v>
      </c>
      <c r="E90" s="263"/>
      <c r="F90" s="263"/>
      <c r="G90" s="263"/>
      <c r="H90" s="263"/>
      <c r="I90" s="264"/>
      <c r="J90" s="139" t="s">
        <v>19</v>
      </c>
      <c r="K90" s="140"/>
      <c r="L90" s="140"/>
      <c r="M90" s="140"/>
      <c r="N90" s="265"/>
      <c r="O90" s="140" t="s">
        <v>60</v>
      </c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266"/>
      <c r="AW90" s="139" t="s">
        <v>23</v>
      </c>
      <c r="AX90" s="140"/>
      <c r="AY90" s="140"/>
      <c r="AZ90" s="140"/>
      <c r="BA90" s="140"/>
      <c r="BB90" s="141"/>
      <c r="BC90" s="142"/>
    </row>
    <row r="91" spans="2:55" ht="12.75" hidden="1">
      <c r="B91" s="105">
        <v>43</v>
      </c>
      <c r="C91" s="93"/>
      <c r="D91" s="105">
        <v>1</v>
      </c>
      <c r="E91" s="93"/>
      <c r="F91" s="93"/>
      <c r="G91" s="93"/>
      <c r="H91" s="93"/>
      <c r="I91" s="94"/>
      <c r="J91" s="107">
        <f>$H$88</f>
        <v>0.7013888888888888</v>
      </c>
      <c r="K91" s="108"/>
      <c r="L91" s="108"/>
      <c r="M91" s="108"/>
      <c r="N91" s="109"/>
      <c r="O91" s="113">
        <f>IF(ISBLANK($AZ$71),"",$D$84)</f>
      </c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13" t="s">
        <v>22</v>
      </c>
      <c r="AF91" s="91">
        <f>IF(ISBLANK($AZ$72),"",$AG$84)</f>
      </c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2"/>
      <c r="AW91" s="99"/>
      <c r="AX91" s="100"/>
      <c r="AY91" s="100" t="s">
        <v>21</v>
      </c>
      <c r="AZ91" s="100"/>
      <c r="BA91" s="103"/>
      <c r="BB91" s="93"/>
      <c r="BC91" s="94"/>
    </row>
    <row r="92" spans="2:55" ht="13.5" hidden="1" thickBot="1">
      <c r="B92" s="106"/>
      <c r="C92" s="95"/>
      <c r="D92" s="106"/>
      <c r="E92" s="95"/>
      <c r="F92" s="95"/>
      <c r="G92" s="95"/>
      <c r="H92" s="95"/>
      <c r="I92" s="96"/>
      <c r="J92" s="110"/>
      <c r="K92" s="111"/>
      <c r="L92" s="111"/>
      <c r="M92" s="111"/>
      <c r="N92" s="112"/>
      <c r="O92" s="114" t="s">
        <v>64</v>
      </c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14"/>
      <c r="AF92" s="97" t="s">
        <v>65</v>
      </c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8"/>
      <c r="AW92" s="101"/>
      <c r="AX92" s="102"/>
      <c r="AY92" s="102"/>
      <c r="AZ92" s="102"/>
      <c r="BA92" s="104"/>
      <c r="BB92" s="95"/>
      <c r="BC92" s="96"/>
    </row>
    <row r="93" ht="3.75" customHeight="1" hidden="1" thickBot="1"/>
    <row r="94" spans="2:55" ht="13.5" hidden="1" thickBot="1">
      <c r="B94" s="260" t="s">
        <v>16</v>
      </c>
      <c r="C94" s="261"/>
      <c r="D94" s="262" t="s">
        <v>59</v>
      </c>
      <c r="E94" s="263"/>
      <c r="F94" s="263"/>
      <c r="G94" s="263"/>
      <c r="H94" s="263"/>
      <c r="I94" s="264"/>
      <c r="J94" s="139" t="s">
        <v>19</v>
      </c>
      <c r="K94" s="140"/>
      <c r="L94" s="140"/>
      <c r="M94" s="140"/>
      <c r="N94" s="265"/>
      <c r="O94" s="140" t="s">
        <v>61</v>
      </c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266"/>
      <c r="AW94" s="139" t="s">
        <v>23</v>
      </c>
      <c r="AX94" s="140"/>
      <c r="AY94" s="140"/>
      <c r="AZ94" s="140"/>
      <c r="BA94" s="140"/>
      <c r="BB94" s="141"/>
      <c r="BC94" s="142"/>
    </row>
    <row r="95" spans="2:55" ht="12.75" hidden="1">
      <c r="B95" s="105">
        <v>44</v>
      </c>
      <c r="C95" s="93"/>
      <c r="D95" s="105">
        <v>2</v>
      </c>
      <c r="E95" s="93"/>
      <c r="F95" s="93"/>
      <c r="G95" s="93"/>
      <c r="H95" s="93"/>
      <c r="I95" s="94"/>
      <c r="J95" s="107">
        <f>$J$112+$U$88*$X$88+$AL$88</f>
        <v>0.7097222222222221</v>
      </c>
      <c r="K95" s="108"/>
      <c r="L95" s="108"/>
      <c r="M95" s="108"/>
      <c r="N95" s="109"/>
      <c r="O95" s="113">
        <f>IF(ISBLANK($AZ$71),"",$D$83)</f>
      </c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13" t="s">
        <v>22</v>
      </c>
      <c r="AF95" s="91">
        <f>IF(ISBLANK($AZ$72),"",$AG$83)</f>
      </c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2"/>
      <c r="AW95" s="99"/>
      <c r="AX95" s="100"/>
      <c r="AY95" s="100" t="s">
        <v>21</v>
      </c>
      <c r="AZ95" s="100"/>
      <c r="BA95" s="103"/>
      <c r="BB95" s="93"/>
      <c r="BC95" s="94"/>
    </row>
    <row r="96" spans="2:55" ht="13.5" hidden="1" thickBot="1">
      <c r="B96" s="106"/>
      <c r="C96" s="95"/>
      <c r="D96" s="106"/>
      <c r="E96" s="95"/>
      <c r="F96" s="95"/>
      <c r="G96" s="95"/>
      <c r="H96" s="95"/>
      <c r="I96" s="96"/>
      <c r="J96" s="110"/>
      <c r="K96" s="111"/>
      <c r="L96" s="111"/>
      <c r="M96" s="111"/>
      <c r="N96" s="112"/>
      <c r="O96" s="114" t="s">
        <v>66</v>
      </c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14"/>
      <c r="AF96" s="97" t="s">
        <v>67</v>
      </c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8"/>
      <c r="AW96" s="101"/>
      <c r="AX96" s="102"/>
      <c r="AY96" s="102"/>
      <c r="AZ96" s="102"/>
      <c r="BA96" s="104"/>
      <c r="BB96" s="95"/>
      <c r="BC96" s="96"/>
    </row>
    <row r="97" ht="3.75" customHeight="1" hidden="1" thickBot="1"/>
    <row r="98" spans="2:80" ht="13.5" hidden="1" thickBot="1">
      <c r="B98" s="260" t="s">
        <v>16</v>
      </c>
      <c r="C98" s="261"/>
      <c r="D98" s="262" t="s">
        <v>59</v>
      </c>
      <c r="E98" s="263"/>
      <c r="F98" s="263"/>
      <c r="G98" s="263"/>
      <c r="H98" s="263"/>
      <c r="I98" s="264"/>
      <c r="J98" s="139" t="s">
        <v>19</v>
      </c>
      <c r="K98" s="140"/>
      <c r="L98" s="140"/>
      <c r="M98" s="140"/>
      <c r="N98" s="265"/>
      <c r="O98" s="140" t="s">
        <v>62</v>
      </c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266"/>
      <c r="AW98" s="139" t="s">
        <v>23</v>
      </c>
      <c r="AX98" s="140"/>
      <c r="AY98" s="140"/>
      <c r="AZ98" s="140"/>
      <c r="BA98" s="140"/>
      <c r="BB98" s="141"/>
      <c r="BC98" s="142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</row>
    <row r="99" spans="2:80" ht="12.75" hidden="1">
      <c r="B99" s="105">
        <v>45</v>
      </c>
      <c r="C99" s="93"/>
      <c r="D99" s="105">
        <v>1</v>
      </c>
      <c r="E99" s="93"/>
      <c r="F99" s="93"/>
      <c r="G99" s="93"/>
      <c r="H99" s="93"/>
      <c r="I99" s="94"/>
      <c r="J99" s="107" t="e">
        <f>$J$116+$U$88*$X$88+$AL$88</f>
        <v>#VALUE!</v>
      </c>
      <c r="K99" s="108"/>
      <c r="L99" s="108"/>
      <c r="M99" s="108"/>
      <c r="N99" s="109"/>
      <c r="O99" s="113">
        <f>IF(ISBLANK($AZ$71),"",$D$82)</f>
      </c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13" t="s">
        <v>22</v>
      </c>
      <c r="AF99" s="91">
        <f>IF(ISBLANK($AZ$72),"",$AG$82)</f>
      </c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2"/>
      <c r="AW99" s="99"/>
      <c r="AX99" s="100"/>
      <c r="AY99" s="100" t="s">
        <v>21</v>
      </c>
      <c r="AZ99" s="100"/>
      <c r="BA99" s="103"/>
      <c r="BB99" s="93"/>
      <c r="BC99" s="94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</row>
    <row r="100" spans="2:80" ht="13.5" hidden="1" thickBot="1">
      <c r="B100" s="106"/>
      <c r="C100" s="95"/>
      <c r="D100" s="106"/>
      <c r="E100" s="95"/>
      <c r="F100" s="95"/>
      <c r="G100" s="95"/>
      <c r="H100" s="95"/>
      <c r="I100" s="96"/>
      <c r="J100" s="110"/>
      <c r="K100" s="111"/>
      <c r="L100" s="111"/>
      <c r="M100" s="111"/>
      <c r="N100" s="112"/>
      <c r="O100" s="114" t="s">
        <v>68</v>
      </c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14"/>
      <c r="AF100" s="97" t="s">
        <v>69</v>
      </c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8"/>
      <c r="AW100" s="101"/>
      <c r="AX100" s="102"/>
      <c r="AY100" s="102"/>
      <c r="AZ100" s="102"/>
      <c r="BA100" s="104"/>
      <c r="BB100" s="95"/>
      <c r="BC100" s="96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</row>
    <row r="101" spans="64:80" ht="3.75" customHeight="1" hidden="1" thickBot="1"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</row>
    <row r="102" spans="2:55" ht="13.5" hidden="1" thickBot="1">
      <c r="B102" s="260" t="s">
        <v>16</v>
      </c>
      <c r="C102" s="261"/>
      <c r="D102" s="262" t="s">
        <v>59</v>
      </c>
      <c r="E102" s="263"/>
      <c r="F102" s="263"/>
      <c r="G102" s="263"/>
      <c r="H102" s="263"/>
      <c r="I102" s="264"/>
      <c r="J102" s="139" t="s">
        <v>19</v>
      </c>
      <c r="K102" s="140"/>
      <c r="L102" s="140"/>
      <c r="M102" s="140"/>
      <c r="N102" s="265"/>
      <c r="O102" s="140" t="s">
        <v>63</v>
      </c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266"/>
      <c r="AW102" s="139" t="s">
        <v>23</v>
      </c>
      <c r="AX102" s="140"/>
      <c r="AY102" s="140"/>
      <c r="AZ102" s="140"/>
      <c r="BA102" s="140"/>
      <c r="BB102" s="141"/>
      <c r="BC102" s="142"/>
    </row>
    <row r="103" spans="2:55" ht="12.75" hidden="1">
      <c r="B103" s="105">
        <v>46</v>
      </c>
      <c r="C103" s="93"/>
      <c r="D103" s="105">
        <v>2</v>
      </c>
      <c r="E103" s="93"/>
      <c r="F103" s="93"/>
      <c r="G103" s="93"/>
      <c r="H103" s="93"/>
      <c r="I103" s="94"/>
      <c r="J103" s="107">
        <f>$J$120+$U$88*$X$88+$AL$88</f>
        <v>0.7201388888888888</v>
      </c>
      <c r="K103" s="108"/>
      <c r="L103" s="108"/>
      <c r="M103" s="108"/>
      <c r="N103" s="109"/>
      <c r="O103" s="113">
        <f>IF(ISBLANK($AZ$71),"",$D$81)</f>
      </c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13" t="s">
        <v>22</v>
      </c>
      <c r="AF103" s="91">
        <f>IF(ISBLANK($AZ$72),"",$AG$81)</f>
      </c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2"/>
      <c r="AW103" s="99"/>
      <c r="AX103" s="100"/>
      <c r="AY103" s="100" t="s">
        <v>21</v>
      </c>
      <c r="AZ103" s="100"/>
      <c r="BA103" s="103"/>
      <c r="BB103" s="93"/>
      <c r="BC103" s="94"/>
    </row>
    <row r="104" spans="2:55" ht="13.5" hidden="1" thickBot="1">
      <c r="B104" s="106"/>
      <c r="C104" s="95"/>
      <c r="D104" s="106"/>
      <c r="E104" s="95"/>
      <c r="F104" s="95"/>
      <c r="G104" s="95"/>
      <c r="H104" s="95"/>
      <c r="I104" s="96"/>
      <c r="J104" s="110"/>
      <c r="K104" s="111"/>
      <c r="L104" s="111"/>
      <c r="M104" s="111"/>
      <c r="N104" s="112"/>
      <c r="O104" s="114" t="s">
        <v>70</v>
      </c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14"/>
      <c r="AF104" s="97" t="s">
        <v>71</v>
      </c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8"/>
      <c r="AW104" s="101"/>
      <c r="AX104" s="102"/>
      <c r="AY104" s="102"/>
      <c r="AZ104" s="102"/>
      <c r="BA104" s="104"/>
      <c r="BB104" s="95"/>
      <c r="BC104" s="96"/>
    </row>
    <row r="105" ht="3.75" customHeight="1" hidden="1"/>
    <row r="106" ht="12.75" hidden="1"/>
    <row r="107" ht="12.75"/>
    <row r="108" spans="2:60" ht="33">
      <c r="B108" s="212" t="str">
        <f>$A$2</f>
        <v>SV Union 1920 Wessum eV</v>
      </c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17"/>
      <c r="BF108" s="60"/>
      <c r="BG108" s="60"/>
      <c r="BH108" s="60"/>
    </row>
    <row r="109" spans="2:60" ht="27">
      <c r="B109" s="213" t="str">
        <f>$A$3</f>
        <v>23. Eurgio-Grenzland-Cup 2013</v>
      </c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13"/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3"/>
      <c r="BD109" s="17"/>
      <c r="BF109" s="60"/>
      <c r="BG109" s="60"/>
      <c r="BH109" s="60"/>
    </row>
    <row r="110" ht="6" customHeight="1" thickBot="1"/>
    <row r="111" spans="2:55" ht="13.5" thickBot="1">
      <c r="B111" s="131" t="s">
        <v>16</v>
      </c>
      <c r="C111" s="132"/>
      <c r="D111" s="133"/>
      <c r="E111" s="134"/>
      <c r="F111" s="134"/>
      <c r="G111" s="134"/>
      <c r="H111" s="134"/>
      <c r="I111" s="135"/>
      <c r="J111" s="127" t="s">
        <v>19</v>
      </c>
      <c r="K111" s="128"/>
      <c r="L111" s="128"/>
      <c r="M111" s="128"/>
      <c r="N111" s="136"/>
      <c r="O111" s="128" t="s">
        <v>45</v>
      </c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37"/>
      <c r="AW111" s="127" t="s">
        <v>23</v>
      </c>
      <c r="AX111" s="128"/>
      <c r="AY111" s="128"/>
      <c r="AZ111" s="128"/>
      <c r="BA111" s="128"/>
      <c r="BB111" s="129"/>
      <c r="BC111" s="130"/>
    </row>
    <row r="112" spans="2:55" ht="12.75">
      <c r="B112" s="105">
        <v>43</v>
      </c>
      <c r="C112" s="93"/>
      <c r="D112" s="105">
        <v>1</v>
      </c>
      <c r="E112" s="93"/>
      <c r="F112" s="93"/>
      <c r="G112" s="93"/>
      <c r="H112" s="93"/>
      <c r="I112" s="94"/>
      <c r="J112" s="107">
        <f>$H$88</f>
        <v>0.7013888888888888</v>
      </c>
      <c r="K112" s="108"/>
      <c r="L112" s="108"/>
      <c r="M112" s="108"/>
      <c r="N112" s="109"/>
      <c r="O112" s="113">
        <f>IF(ISBLANK($AZ$71),"",$D$16)</f>
      </c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13" t="s">
        <v>22</v>
      </c>
      <c r="AF112" s="91">
        <f>IF(ISBLANK($AZ$72),"",$AG$79)</f>
      </c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2"/>
      <c r="AW112" s="99"/>
      <c r="AX112" s="100"/>
      <c r="AY112" s="100" t="s">
        <v>21</v>
      </c>
      <c r="AZ112" s="100"/>
      <c r="BA112" s="103"/>
      <c r="BB112" s="93"/>
      <c r="BC112" s="94"/>
    </row>
    <row r="113" spans="2:55" ht="13.5" thickBot="1">
      <c r="B113" s="106"/>
      <c r="C113" s="95"/>
      <c r="D113" s="106"/>
      <c r="E113" s="95"/>
      <c r="F113" s="95"/>
      <c r="G113" s="95"/>
      <c r="H113" s="95"/>
      <c r="I113" s="96"/>
      <c r="J113" s="110"/>
      <c r="K113" s="111"/>
      <c r="L113" s="111"/>
      <c r="M113" s="111"/>
      <c r="N113" s="112"/>
      <c r="O113" s="114" t="s">
        <v>33</v>
      </c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14"/>
      <c r="AF113" s="97" t="s">
        <v>34</v>
      </c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8"/>
      <c r="AW113" s="101"/>
      <c r="AX113" s="102"/>
      <c r="AY113" s="102"/>
      <c r="AZ113" s="102"/>
      <c r="BA113" s="104"/>
      <c r="BB113" s="95"/>
      <c r="BC113" s="96"/>
    </row>
    <row r="114" ht="3.75" customHeight="1" thickBot="1"/>
    <row r="115" spans="2:55" ht="13.5" thickBot="1">
      <c r="B115" s="131" t="s">
        <v>16</v>
      </c>
      <c r="C115" s="132"/>
      <c r="D115" s="133"/>
      <c r="E115" s="134"/>
      <c r="F115" s="134"/>
      <c r="G115" s="134"/>
      <c r="H115" s="134"/>
      <c r="I115" s="135"/>
      <c r="J115" s="127" t="s">
        <v>19</v>
      </c>
      <c r="K115" s="128"/>
      <c r="L115" s="128"/>
      <c r="M115" s="128"/>
      <c r="N115" s="136"/>
      <c r="O115" s="128" t="s">
        <v>46</v>
      </c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37"/>
      <c r="AW115" s="127" t="s">
        <v>23</v>
      </c>
      <c r="AX115" s="128"/>
      <c r="AY115" s="128"/>
      <c r="AZ115" s="128"/>
      <c r="BA115" s="128"/>
      <c r="BB115" s="129"/>
      <c r="BC115" s="130"/>
    </row>
    <row r="116" spans="2:55" ht="12.75">
      <c r="B116" s="105">
        <v>44</v>
      </c>
      <c r="C116" s="93"/>
      <c r="D116" s="105">
        <v>2</v>
      </c>
      <c r="E116" s="93"/>
      <c r="F116" s="93"/>
      <c r="G116" s="93"/>
      <c r="H116" s="93"/>
      <c r="I116" s="94"/>
      <c r="J116" s="107" t="s">
        <v>75</v>
      </c>
      <c r="K116" s="108"/>
      <c r="L116" s="108"/>
      <c r="M116" s="108"/>
      <c r="N116" s="109"/>
      <c r="O116" s="113">
        <f>IF(ISBLANK($AZ$71),"",$D$17)</f>
      </c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13" t="s">
        <v>22</v>
      </c>
      <c r="AF116" s="91">
        <f>IF(ISBLANK($AZ$72),"",$AG$78)</f>
      </c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2"/>
      <c r="AW116" s="99"/>
      <c r="AX116" s="100"/>
      <c r="AY116" s="100" t="s">
        <v>21</v>
      </c>
      <c r="AZ116" s="100"/>
      <c r="BA116" s="103"/>
      <c r="BB116" s="93"/>
      <c r="BC116" s="94"/>
    </row>
    <row r="117" spans="2:55" ht="13.5" thickBot="1">
      <c r="B117" s="106"/>
      <c r="C117" s="95"/>
      <c r="D117" s="106"/>
      <c r="E117" s="95"/>
      <c r="F117" s="95"/>
      <c r="G117" s="95"/>
      <c r="H117" s="95"/>
      <c r="I117" s="96"/>
      <c r="J117" s="110"/>
      <c r="K117" s="111"/>
      <c r="L117" s="111"/>
      <c r="M117" s="111"/>
      <c r="N117" s="112"/>
      <c r="O117" s="114" t="s">
        <v>32</v>
      </c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14"/>
      <c r="AF117" s="97" t="s">
        <v>35</v>
      </c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8"/>
      <c r="AW117" s="101"/>
      <c r="AX117" s="102"/>
      <c r="AY117" s="102"/>
      <c r="AZ117" s="102"/>
      <c r="BA117" s="104"/>
      <c r="BB117" s="95"/>
      <c r="BC117" s="96"/>
    </row>
    <row r="118" ht="15" customHeight="1" thickBot="1"/>
    <row r="119" spans="2:80" ht="13.5" thickBot="1">
      <c r="B119" s="120" t="s">
        <v>16</v>
      </c>
      <c r="C119" s="121"/>
      <c r="D119" s="122"/>
      <c r="E119" s="123"/>
      <c r="F119" s="123"/>
      <c r="G119" s="123"/>
      <c r="H119" s="123"/>
      <c r="I119" s="124"/>
      <c r="J119" s="80" t="s">
        <v>19</v>
      </c>
      <c r="K119" s="117"/>
      <c r="L119" s="117"/>
      <c r="M119" s="117"/>
      <c r="N119" s="125"/>
      <c r="O119" s="117" t="s">
        <v>41</v>
      </c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26"/>
      <c r="AW119" s="80" t="s">
        <v>23</v>
      </c>
      <c r="AX119" s="117"/>
      <c r="AY119" s="117"/>
      <c r="AZ119" s="117"/>
      <c r="BA119" s="117"/>
      <c r="BB119" s="118"/>
      <c r="BC119" s="119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</row>
    <row r="120" spans="2:80" ht="12.75">
      <c r="B120" s="105">
        <v>45</v>
      </c>
      <c r="C120" s="93"/>
      <c r="D120" s="105">
        <v>1</v>
      </c>
      <c r="E120" s="93"/>
      <c r="F120" s="93"/>
      <c r="G120" s="93"/>
      <c r="H120" s="93"/>
      <c r="I120" s="94"/>
      <c r="J120" s="107">
        <v>0.7118055555555555</v>
      </c>
      <c r="K120" s="108"/>
      <c r="L120" s="108"/>
      <c r="M120" s="108"/>
      <c r="N120" s="109"/>
      <c r="O120" s="113">
        <f>IF(ISBLANK($AZ$71),"",$D$18)</f>
      </c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13" t="s">
        <v>22</v>
      </c>
      <c r="AF120" s="91">
        <f>IF(ISBLANK($AZ$72),"",$AG$18)</f>
      </c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2"/>
      <c r="AW120" s="99"/>
      <c r="AX120" s="100"/>
      <c r="AY120" s="100" t="s">
        <v>21</v>
      </c>
      <c r="AZ120" s="100"/>
      <c r="BA120" s="103"/>
      <c r="BB120" s="93"/>
      <c r="BC120" s="94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</row>
    <row r="121" spans="2:80" ht="13.5" thickBot="1">
      <c r="B121" s="106"/>
      <c r="C121" s="95"/>
      <c r="D121" s="106"/>
      <c r="E121" s="95"/>
      <c r="F121" s="95"/>
      <c r="G121" s="95"/>
      <c r="H121" s="95"/>
      <c r="I121" s="96"/>
      <c r="J121" s="110"/>
      <c r="K121" s="111"/>
      <c r="L121" s="111"/>
      <c r="M121" s="111"/>
      <c r="N121" s="112"/>
      <c r="O121" s="114" t="s">
        <v>42</v>
      </c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14"/>
      <c r="AF121" s="97" t="s">
        <v>43</v>
      </c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8"/>
      <c r="AW121" s="101"/>
      <c r="AX121" s="102"/>
      <c r="AY121" s="102"/>
      <c r="AZ121" s="102"/>
      <c r="BA121" s="104"/>
      <c r="BB121" s="95"/>
      <c r="BC121" s="96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</row>
    <row r="122" spans="64:80" ht="15" customHeight="1" thickBot="1"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</row>
    <row r="123" spans="2:55" ht="13.5" thickBot="1">
      <c r="B123" s="115" t="s">
        <v>16</v>
      </c>
      <c r="C123" s="116"/>
      <c r="D123" s="83"/>
      <c r="E123" s="81"/>
      <c r="F123" s="81"/>
      <c r="G123" s="81"/>
      <c r="H123" s="81"/>
      <c r="I123" s="82"/>
      <c r="J123" s="87" t="s">
        <v>19</v>
      </c>
      <c r="K123" s="88"/>
      <c r="L123" s="88"/>
      <c r="M123" s="88"/>
      <c r="N123" s="78"/>
      <c r="O123" s="88" t="s">
        <v>36</v>
      </c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79"/>
      <c r="AW123" s="87" t="s">
        <v>23</v>
      </c>
      <c r="AX123" s="88"/>
      <c r="AY123" s="88"/>
      <c r="AZ123" s="88"/>
      <c r="BA123" s="88"/>
      <c r="BB123" s="89"/>
      <c r="BC123" s="90"/>
    </row>
    <row r="124" spans="2:55" ht="12.75">
      <c r="B124" s="105">
        <v>46</v>
      </c>
      <c r="C124" s="93"/>
      <c r="D124" s="105">
        <v>2</v>
      </c>
      <c r="E124" s="93"/>
      <c r="F124" s="93"/>
      <c r="G124" s="93"/>
      <c r="H124" s="93"/>
      <c r="I124" s="94"/>
      <c r="J124" s="107">
        <v>0.7222222222222222</v>
      </c>
      <c r="K124" s="108"/>
      <c r="L124" s="108"/>
      <c r="M124" s="108"/>
      <c r="N124" s="109"/>
      <c r="O124" s="113">
        <f>IF(ISBLANK(AZ112),"",IF(AW112&lt;AZ112,O112,AF112))</f>
      </c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13" t="s">
        <v>22</v>
      </c>
      <c r="AF124" s="91">
        <f>IF(ISBLANK(AZ116),"",IF(AW116&lt;AZ116,O116,AF116))</f>
      </c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2"/>
      <c r="AW124" s="99"/>
      <c r="AX124" s="100"/>
      <c r="AY124" s="100" t="s">
        <v>21</v>
      </c>
      <c r="AZ124" s="100"/>
      <c r="BA124" s="103"/>
      <c r="BB124" s="93"/>
      <c r="BC124" s="94"/>
    </row>
    <row r="125" spans="2:55" ht="13.5" thickBot="1">
      <c r="B125" s="106"/>
      <c r="C125" s="95"/>
      <c r="D125" s="106"/>
      <c r="E125" s="95"/>
      <c r="F125" s="95"/>
      <c r="G125" s="95"/>
      <c r="H125" s="95"/>
      <c r="I125" s="96"/>
      <c r="J125" s="110"/>
      <c r="K125" s="111"/>
      <c r="L125" s="111"/>
      <c r="M125" s="111"/>
      <c r="N125" s="112"/>
      <c r="O125" s="114" t="s">
        <v>48</v>
      </c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14"/>
      <c r="AF125" s="97" t="s">
        <v>49</v>
      </c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8"/>
      <c r="AW125" s="101"/>
      <c r="AX125" s="102"/>
      <c r="AY125" s="102"/>
      <c r="AZ125" s="102"/>
      <c r="BA125" s="104"/>
      <c r="BB125" s="95"/>
      <c r="BC125" s="96"/>
    </row>
    <row r="126" ht="3.75" customHeight="1" thickBot="1"/>
    <row r="127" spans="2:55" ht="13.5" thickBot="1">
      <c r="B127" s="115" t="s">
        <v>16</v>
      </c>
      <c r="C127" s="116"/>
      <c r="D127" s="83"/>
      <c r="E127" s="81"/>
      <c r="F127" s="81"/>
      <c r="G127" s="81"/>
      <c r="H127" s="81"/>
      <c r="I127" s="82"/>
      <c r="J127" s="87" t="s">
        <v>19</v>
      </c>
      <c r="K127" s="88"/>
      <c r="L127" s="88"/>
      <c r="M127" s="88"/>
      <c r="N127" s="78"/>
      <c r="O127" s="88" t="s">
        <v>37</v>
      </c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79"/>
      <c r="AW127" s="87" t="s">
        <v>23</v>
      </c>
      <c r="AX127" s="88"/>
      <c r="AY127" s="88"/>
      <c r="AZ127" s="88"/>
      <c r="BA127" s="88"/>
      <c r="BB127" s="89"/>
      <c r="BC127" s="90"/>
    </row>
    <row r="128" spans="2:55" ht="12.75">
      <c r="B128" s="105">
        <v>47</v>
      </c>
      <c r="C128" s="93"/>
      <c r="D128" s="105">
        <v>1</v>
      </c>
      <c r="E128" s="93"/>
      <c r="F128" s="93"/>
      <c r="G128" s="93"/>
      <c r="H128" s="93"/>
      <c r="I128" s="94"/>
      <c r="J128" s="107">
        <v>0.7222222222222222</v>
      </c>
      <c r="K128" s="108"/>
      <c r="L128" s="108"/>
      <c r="M128" s="108"/>
      <c r="N128" s="109"/>
      <c r="O128" s="113">
        <f>IF(ISBLANK(AZ112),"",IF(AW112&gt;AZ112,O112,AF112))</f>
      </c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13" t="s">
        <v>22</v>
      </c>
      <c r="AF128" s="91">
        <f>IF(ISBLANK(AZ116),"",IF(AW116&gt;AZ116,O116,AF116))</f>
      </c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2"/>
      <c r="AW128" s="99"/>
      <c r="AX128" s="100"/>
      <c r="AY128" s="100" t="s">
        <v>21</v>
      </c>
      <c r="AZ128" s="100"/>
      <c r="BA128" s="103"/>
      <c r="BB128" s="93"/>
      <c r="BC128" s="94"/>
    </row>
    <row r="129" spans="2:55" ht="13.5" thickBot="1">
      <c r="B129" s="106"/>
      <c r="C129" s="95"/>
      <c r="D129" s="106"/>
      <c r="E129" s="95"/>
      <c r="F129" s="95"/>
      <c r="G129" s="95"/>
      <c r="H129" s="95"/>
      <c r="I129" s="96"/>
      <c r="J129" s="110"/>
      <c r="K129" s="111"/>
      <c r="L129" s="111"/>
      <c r="M129" s="111"/>
      <c r="N129" s="112"/>
      <c r="O129" s="114" t="s">
        <v>50</v>
      </c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14"/>
      <c r="AF129" s="97" t="s">
        <v>51</v>
      </c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8"/>
      <c r="AW129" s="101"/>
      <c r="AX129" s="102"/>
      <c r="AY129" s="102"/>
      <c r="AZ129" s="102"/>
      <c r="BA129" s="104"/>
      <c r="BB129" s="95"/>
      <c r="BC129" s="96"/>
    </row>
    <row r="131" spans="2:26" ht="12.75">
      <c r="B131" s="1" t="s">
        <v>47</v>
      </c>
      <c r="R131" s="17" t="s">
        <v>91</v>
      </c>
      <c r="S131" s="17"/>
      <c r="T131" s="17"/>
      <c r="U131" s="17"/>
      <c r="V131" s="17"/>
      <c r="W131" s="17"/>
      <c r="X131" s="17"/>
      <c r="Y131" s="17"/>
      <c r="Z131" s="17"/>
    </row>
    <row r="133" spans="2:55" ht="18">
      <c r="B133" s="42"/>
      <c r="C133" s="15" t="s">
        <v>9</v>
      </c>
      <c r="D133" s="15"/>
      <c r="E133" s="85">
        <f>IF(ISBLANK(AZ128),"",IF(AW128&gt;AZ128,O128,AF128))</f>
      </c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6"/>
      <c r="AC133" s="42"/>
      <c r="AD133" s="15" t="s">
        <v>10</v>
      </c>
      <c r="AE133" s="15"/>
      <c r="AF133" s="85">
        <f>IF(ISBLANK(AZ128),"",IF(AW128&gt;AZ128,AF128,O128))</f>
      </c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6"/>
    </row>
    <row r="134" spans="2:55" ht="18">
      <c r="B134" s="43"/>
      <c r="C134" s="41" t="s">
        <v>11</v>
      </c>
      <c r="D134" s="41"/>
      <c r="E134" s="85">
        <f>IF(ISBLANK(AZ124),"",IF(AW124&gt;AZ124,O124,AF124))</f>
      </c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6"/>
      <c r="AC134" s="43"/>
      <c r="AD134" s="41" t="s">
        <v>12</v>
      </c>
      <c r="AE134" s="41"/>
      <c r="AF134" s="85">
        <f>IF(ISBLANK(AZ124),"",IF(AW124&gt;AZ124,AF124,O124))</f>
      </c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6"/>
    </row>
    <row r="135" spans="2:55" ht="18">
      <c r="B135" s="42"/>
      <c r="C135" s="15" t="s">
        <v>13</v>
      </c>
      <c r="D135" s="15"/>
      <c r="E135" s="85">
        <f>IF(ISBLANK(AZ120),"",IF(AW120&lt;AZ120,AF120,O120))</f>
      </c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6"/>
      <c r="AC135" s="42"/>
      <c r="AD135" s="15" t="s">
        <v>40</v>
      </c>
      <c r="AE135" s="15"/>
      <c r="AF135" s="85">
        <f>IF(ISBLANK(AZ120),"",IF(AW120&gt;AZ120,AF120,O120))</f>
      </c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6"/>
    </row>
    <row r="136" spans="2:55" ht="18">
      <c r="B136" s="43"/>
      <c r="C136" s="41" t="s">
        <v>44</v>
      </c>
      <c r="D136" s="41"/>
      <c r="E136" s="85">
        <f>IF(ISBLANK(AZ103),"",IF(AW103&gt;AZ103,O103,AF103))</f>
      </c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6"/>
      <c r="AC136" s="43"/>
      <c r="AD136" s="41" t="s">
        <v>52</v>
      </c>
      <c r="AE136" s="41"/>
      <c r="AF136" s="85">
        <f>IF(ISBLANK(AZ103),"",IF(AW103&gt;AZ103,AF103,O103))</f>
      </c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6"/>
    </row>
    <row r="137" spans="2:55" ht="18">
      <c r="B137" s="42"/>
      <c r="C137" s="15" t="s">
        <v>53</v>
      </c>
      <c r="D137" s="15"/>
      <c r="E137" s="85">
        <f>IF(ISBLANK(AZ99),"",IF(AW99&gt;AZ99,O99,AF99))</f>
      </c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6"/>
      <c r="AC137" s="42"/>
      <c r="AD137" s="15" t="s">
        <v>54</v>
      </c>
      <c r="AE137" s="15"/>
      <c r="AF137" s="85">
        <f>IF(ISBLANK(AZ99),"",IF(AW99&gt;AZ99,AF99,O99))</f>
      </c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6"/>
    </row>
    <row r="138" spans="2:55" ht="18">
      <c r="B138" s="43"/>
      <c r="C138" s="41" t="s">
        <v>55</v>
      </c>
      <c r="D138" s="41"/>
      <c r="E138" s="85">
        <f>IF(ISBLANK(AZ95),"",IF(AW95&gt;AZ95,O95,AF95))</f>
      </c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6"/>
      <c r="AC138" s="43"/>
      <c r="AD138" s="41" t="s">
        <v>56</v>
      </c>
      <c r="AE138" s="41"/>
      <c r="AF138" s="85">
        <f>IF(ISBLANK(AZ95),"",IF(AW95&gt;AZ95,AF95,O95))</f>
      </c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6"/>
    </row>
    <row r="139" spans="2:55" ht="18">
      <c r="B139" s="42"/>
      <c r="C139" s="15" t="s">
        <v>57</v>
      </c>
      <c r="D139" s="15"/>
      <c r="E139" s="85">
        <f>IF(ISBLANK(AZ91),"",IF(AW91&gt;AZ91,O91,AF91))</f>
      </c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6"/>
      <c r="AC139" s="42"/>
      <c r="AD139" s="15" t="s">
        <v>58</v>
      </c>
      <c r="AE139" s="15"/>
      <c r="AF139" s="85">
        <f>IF(ISBLANK(AZ91),"",IF(AW91&gt;AZ91,AF91,O91))</f>
      </c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6"/>
    </row>
  </sheetData>
  <mergeCells count="706">
    <mergeCell ref="D99:I100"/>
    <mergeCell ref="B108:BC108"/>
    <mergeCell ref="B109:BC109"/>
    <mergeCell ref="E138:AB138"/>
    <mergeCell ref="E137:AB137"/>
    <mergeCell ref="E135:AB135"/>
    <mergeCell ref="E136:AB136"/>
    <mergeCell ref="AF138:BC138"/>
    <mergeCell ref="BB111:BC111"/>
    <mergeCell ref="AW112:AX113"/>
    <mergeCell ref="D102:I102"/>
    <mergeCell ref="D103:I104"/>
    <mergeCell ref="J94:N94"/>
    <mergeCell ref="BB103:BC104"/>
    <mergeCell ref="O104:AD104"/>
    <mergeCell ref="AF104:AV104"/>
    <mergeCell ref="O103:AD103"/>
    <mergeCell ref="AF103:AV103"/>
    <mergeCell ref="AW103:AX104"/>
    <mergeCell ref="AY103:AY104"/>
    <mergeCell ref="AZ103:BA104"/>
    <mergeCell ref="B103:C104"/>
    <mergeCell ref="J103:N104"/>
    <mergeCell ref="BB99:BC100"/>
    <mergeCell ref="O100:AD100"/>
    <mergeCell ref="AF100:AV100"/>
    <mergeCell ref="B102:C102"/>
    <mergeCell ref="J102:N102"/>
    <mergeCell ref="O102:AV102"/>
    <mergeCell ref="AW102:BA102"/>
    <mergeCell ref="BB102:BC102"/>
    <mergeCell ref="O99:AD99"/>
    <mergeCell ref="AF99:AV99"/>
    <mergeCell ref="AW99:AX100"/>
    <mergeCell ref="AY99:AY100"/>
    <mergeCell ref="AZ99:BA100"/>
    <mergeCell ref="AW98:BA98"/>
    <mergeCell ref="BB98:BC98"/>
    <mergeCell ref="AF95:AV95"/>
    <mergeCell ref="AW95:AX96"/>
    <mergeCell ref="AF96:AV96"/>
    <mergeCell ref="B98:C98"/>
    <mergeCell ref="J98:N98"/>
    <mergeCell ref="O98:AV98"/>
    <mergeCell ref="D95:I96"/>
    <mergeCell ref="D98:I98"/>
    <mergeCell ref="AW94:BA94"/>
    <mergeCell ref="BB94:BC94"/>
    <mergeCell ref="AY95:AY96"/>
    <mergeCell ref="B99:C100"/>
    <mergeCell ref="J99:N100"/>
    <mergeCell ref="B95:C96"/>
    <mergeCell ref="J95:N96"/>
    <mergeCell ref="O95:AD95"/>
    <mergeCell ref="BB95:BC96"/>
    <mergeCell ref="O96:AD96"/>
    <mergeCell ref="O92:AD92"/>
    <mergeCell ref="AF92:AV92"/>
    <mergeCell ref="B94:C94"/>
    <mergeCell ref="O94:AV94"/>
    <mergeCell ref="D94:I94"/>
    <mergeCell ref="AW111:BA111"/>
    <mergeCell ref="B90:C90"/>
    <mergeCell ref="D90:I90"/>
    <mergeCell ref="J90:N90"/>
    <mergeCell ref="O90:AV90"/>
    <mergeCell ref="B91:C92"/>
    <mergeCell ref="D91:I92"/>
    <mergeCell ref="J91:N92"/>
    <mergeCell ref="O91:AD91"/>
    <mergeCell ref="AZ95:BA96"/>
    <mergeCell ref="AG83:AR83"/>
    <mergeCell ref="AS83:AU83"/>
    <mergeCell ref="AV83:AW83"/>
    <mergeCell ref="BA84:BC84"/>
    <mergeCell ref="AY83:AZ83"/>
    <mergeCell ref="BA83:BC83"/>
    <mergeCell ref="AS80:AU80"/>
    <mergeCell ref="AV80:AW80"/>
    <mergeCell ref="AG81:AR81"/>
    <mergeCell ref="AS81:AU81"/>
    <mergeCell ref="AV81:AW81"/>
    <mergeCell ref="BA80:BC80"/>
    <mergeCell ref="AS79:AU79"/>
    <mergeCell ref="AV79:AW79"/>
    <mergeCell ref="AY78:AZ78"/>
    <mergeCell ref="BA78:BC78"/>
    <mergeCell ref="AY79:AZ79"/>
    <mergeCell ref="BA79:BC79"/>
    <mergeCell ref="AS78:AU78"/>
    <mergeCell ref="AV78:AW78"/>
    <mergeCell ref="AY80:AZ80"/>
    <mergeCell ref="AE77:AR77"/>
    <mergeCell ref="AS77:AU77"/>
    <mergeCell ref="AV77:AZ77"/>
    <mergeCell ref="BA77:BC77"/>
    <mergeCell ref="BB27:BC27"/>
    <mergeCell ref="AW27:AX27"/>
    <mergeCell ref="AZ27:BA27"/>
    <mergeCell ref="AW28:AX28"/>
    <mergeCell ref="AZ28:BA28"/>
    <mergeCell ref="BB28:BC28"/>
    <mergeCell ref="BB16:BC16"/>
    <mergeCell ref="BB18:BC18"/>
    <mergeCell ref="AG19:BA19"/>
    <mergeCell ref="BB19:BC19"/>
    <mergeCell ref="BB17:BC17"/>
    <mergeCell ref="AG18:BA18"/>
    <mergeCell ref="M6:T6"/>
    <mergeCell ref="Y6:AF6"/>
    <mergeCell ref="B8:AM8"/>
    <mergeCell ref="X10:AB10"/>
    <mergeCell ref="H10:L10"/>
    <mergeCell ref="B28:C28"/>
    <mergeCell ref="O28:AD28"/>
    <mergeCell ref="AF28:AV28"/>
    <mergeCell ref="J28:N28"/>
    <mergeCell ref="D16:X16"/>
    <mergeCell ref="AL10:AP10"/>
    <mergeCell ref="AG17:BA17"/>
    <mergeCell ref="AG16:BA16"/>
    <mergeCell ref="U10:V10"/>
    <mergeCell ref="B15:Z15"/>
    <mergeCell ref="B16:C16"/>
    <mergeCell ref="AE16:AF16"/>
    <mergeCell ref="Y16:Z16"/>
    <mergeCell ref="B17:C17"/>
    <mergeCell ref="B18:C18"/>
    <mergeCell ref="B19:C19"/>
    <mergeCell ref="D19:X19"/>
    <mergeCell ref="AE19:AF19"/>
    <mergeCell ref="Y19:Z19"/>
    <mergeCell ref="D17:X17"/>
    <mergeCell ref="D18:X18"/>
    <mergeCell ref="Y20:Z20"/>
    <mergeCell ref="AE17:AF17"/>
    <mergeCell ref="AE18:AF18"/>
    <mergeCell ref="Y17:Z17"/>
    <mergeCell ref="Y18:Z18"/>
    <mergeCell ref="AE20:AF20"/>
    <mergeCell ref="O27:AD27"/>
    <mergeCell ref="AF27:AV27"/>
    <mergeCell ref="B27:C27"/>
    <mergeCell ref="D27:F27"/>
    <mergeCell ref="G27:I27"/>
    <mergeCell ref="J27:N27"/>
    <mergeCell ref="B26:C26"/>
    <mergeCell ref="BB26:BC26"/>
    <mergeCell ref="AW26:BA26"/>
    <mergeCell ref="J26:N26"/>
    <mergeCell ref="D26:F26"/>
    <mergeCell ref="G26:I26"/>
    <mergeCell ref="O26:AV26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D28:F28"/>
    <mergeCell ref="G28:I28"/>
    <mergeCell ref="D31:F31"/>
    <mergeCell ref="G31:I31"/>
    <mergeCell ref="D33:F33"/>
    <mergeCell ref="G33:I33"/>
    <mergeCell ref="D35:F35"/>
    <mergeCell ref="G35:I35"/>
    <mergeCell ref="D29:F29"/>
    <mergeCell ref="G29:I29"/>
    <mergeCell ref="O29:AD29"/>
    <mergeCell ref="AF29:AV29"/>
    <mergeCell ref="AW29:AX29"/>
    <mergeCell ref="AZ29:BA29"/>
    <mergeCell ref="J29:N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31:N31"/>
    <mergeCell ref="O31:AD31"/>
    <mergeCell ref="AF31:AV31"/>
    <mergeCell ref="AW31:AX31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3:N33"/>
    <mergeCell ref="O33:AD33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D45:F45"/>
    <mergeCell ref="G45:I45"/>
    <mergeCell ref="J45:N45"/>
    <mergeCell ref="O45:AD45"/>
    <mergeCell ref="AF45:AV45"/>
    <mergeCell ref="AW45:AX45"/>
    <mergeCell ref="AZ45:BA45"/>
    <mergeCell ref="BB45:BC45"/>
    <mergeCell ref="B77:O77"/>
    <mergeCell ref="P77:R77"/>
    <mergeCell ref="S77:W77"/>
    <mergeCell ref="X77:Z77"/>
    <mergeCell ref="AE78:AF78"/>
    <mergeCell ref="AG78:AR78"/>
    <mergeCell ref="AE79:AF79"/>
    <mergeCell ref="AG79:AR79"/>
    <mergeCell ref="S78:T78"/>
    <mergeCell ref="H88:L88"/>
    <mergeCell ref="V78:W78"/>
    <mergeCell ref="P83:R83"/>
    <mergeCell ref="S83:T83"/>
    <mergeCell ref="V83:W83"/>
    <mergeCell ref="U88:V88"/>
    <mergeCell ref="D84:O84"/>
    <mergeCell ref="P84:R84"/>
    <mergeCell ref="S84:T84"/>
    <mergeCell ref="X78:Z78"/>
    <mergeCell ref="B79:C79"/>
    <mergeCell ref="D79:O79"/>
    <mergeCell ref="P79:R79"/>
    <mergeCell ref="S79:T79"/>
    <mergeCell ref="V79:W79"/>
    <mergeCell ref="X79:Z79"/>
    <mergeCell ref="B78:C78"/>
    <mergeCell ref="D78:O78"/>
    <mergeCell ref="P78:R78"/>
    <mergeCell ref="B80:C80"/>
    <mergeCell ref="D80:O80"/>
    <mergeCell ref="P80:R80"/>
    <mergeCell ref="S80:T80"/>
    <mergeCell ref="AE80:AF80"/>
    <mergeCell ref="AG80:AR80"/>
    <mergeCell ref="AE83:AF83"/>
    <mergeCell ref="AY84:AZ84"/>
    <mergeCell ref="AV84:AW84"/>
    <mergeCell ref="AS84:AU84"/>
    <mergeCell ref="AE84:AF84"/>
    <mergeCell ref="AG84:AR84"/>
    <mergeCell ref="AY81:AZ81"/>
    <mergeCell ref="AV82:AW82"/>
    <mergeCell ref="X84:Z84"/>
    <mergeCell ref="V80:W80"/>
    <mergeCell ref="X80:Z80"/>
    <mergeCell ref="B20:C20"/>
    <mergeCell ref="D20:X20"/>
    <mergeCell ref="B83:C83"/>
    <mergeCell ref="D83:O83"/>
    <mergeCell ref="X83:Z83"/>
    <mergeCell ref="B57:BC57"/>
    <mergeCell ref="B84:C84"/>
    <mergeCell ref="A2:AP2"/>
    <mergeCell ref="A3:AP3"/>
    <mergeCell ref="A4:AP4"/>
    <mergeCell ref="B56:BC56"/>
    <mergeCell ref="AF46:AV46"/>
    <mergeCell ref="AW46:AX46"/>
    <mergeCell ref="AZ46:BA46"/>
    <mergeCell ref="BB46:BC46"/>
    <mergeCell ref="D46:F46"/>
    <mergeCell ref="G46:I46"/>
    <mergeCell ref="AG20:BA20"/>
    <mergeCell ref="BB20:BC20"/>
    <mergeCell ref="BB47:BC47"/>
    <mergeCell ref="V84:W84"/>
    <mergeCell ref="O47:AD47"/>
    <mergeCell ref="AF47:AV47"/>
    <mergeCell ref="AW47:AX47"/>
    <mergeCell ref="AZ47:BA47"/>
    <mergeCell ref="O48:AD48"/>
    <mergeCell ref="AF48:AV48"/>
    <mergeCell ref="B47:C47"/>
    <mergeCell ref="D47:F47"/>
    <mergeCell ref="G47:I47"/>
    <mergeCell ref="J47:N47"/>
    <mergeCell ref="B48:C48"/>
    <mergeCell ref="D48:F48"/>
    <mergeCell ref="G48:I48"/>
    <mergeCell ref="J48:N48"/>
    <mergeCell ref="AW48:AX48"/>
    <mergeCell ref="AZ48:BA48"/>
    <mergeCell ref="BB48:BC48"/>
    <mergeCell ref="B49:C49"/>
    <mergeCell ref="D49:F49"/>
    <mergeCell ref="G49:I49"/>
    <mergeCell ref="J49:N49"/>
    <mergeCell ref="O49:AD49"/>
    <mergeCell ref="AF49:AV49"/>
    <mergeCell ref="AW49:AX49"/>
    <mergeCell ref="AZ49:BA49"/>
    <mergeCell ref="BB49:BC49"/>
    <mergeCell ref="AF50:AV50"/>
    <mergeCell ref="AW50:AX50"/>
    <mergeCell ref="AZ50:BA50"/>
    <mergeCell ref="BB50:BC50"/>
    <mergeCell ref="B50:C50"/>
    <mergeCell ref="D50:F50"/>
    <mergeCell ref="G50:I50"/>
    <mergeCell ref="J50:N50"/>
    <mergeCell ref="B51:C51"/>
    <mergeCell ref="D51:F51"/>
    <mergeCell ref="G51:I51"/>
    <mergeCell ref="J51:N51"/>
    <mergeCell ref="BB51:BC51"/>
    <mergeCell ref="AF52:AV52"/>
    <mergeCell ref="AW52:AX52"/>
    <mergeCell ref="AZ52:BA52"/>
    <mergeCell ref="BB52:BC52"/>
    <mergeCell ref="AF51:AV51"/>
    <mergeCell ref="AW51:AX51"/>
    <mergeCell ref="AZ51:BA51"/>
    <mergeCell ref="B52:C52"/>
    <mergeCell ref="D52:F52"/>
    <mergeCell ref="G52:I52"/>
    <mergeCell ref="J52:N52"/>
    <mergeCell ref="B53:C53"/>
    <mergeCell ref="D53:F53"/>
    <mergeCell ref="G53:I53"/>
    <mergeCell ref="J53:N53"/>
    <mergeCell ref="BB53:BC53"/>
    <mergeCell ref="AF54:AV54"/>
    <mergeCell ref="AW54:AX54"/>
    <mergeCell ref="AZ54:BA54"/>
    <mergeCell ref="BB54:BC54"/>
    <mergeCell ref="AF53:AV53"/>
    <mergeCell ref="AW53:AX53"/>
    <mergeCell ref="AZ53:BA53"/>
    <mergeCell ref="B54:C54"/>
    <mergeCell ref="D54:F54"/>
    <mergeCell ref="G54:I54"/>
    <mergeCell ref="J54:N54"/>
    <mergeCell ref="AW59:AX59"/>
    <mergeCell ref="AZ59:BA59"/>
    <mergeCell ref="B59:C59"/>
    <mergeCell ref="D59:F59"/>
    <mergeCell ref="G59:I59"/>
    <mergeCell ref="J59:N59"/>
    <mergeCell ref="B60:C60"/>
    <mergeCell ref="D60:F60"/>
    <mergeCell ref="G60:I60"/>
    <mergeCell ref="J60:N60"/>
    <mergeCell ref="O61:AD61"/>
    <mergeCell ref="AF61:AV61"/>
    <mergeCell ref="BB59:BC59"/>
    <mergeCell ref="AZ60:BA60"/>
    <mergeCell ref="BB60:BC60"/>
    <mergeCell ref="O60:AD60"/>
    <mergeCell ref="AF60:AV60"/>
    <mergeCell ref="AW60:AX60"/>
    <mergeCell ref="O59:AD59"/>
    <mergeCell ref="AF59:AV59"/>
    <mergeCell ref="Y21:Z21"/>
    <mergeCell ref="D22:X22"/>
    <mergeCell ref="Y22:Z22"/>
    <mergeCell ref="O54:AD54"/>
    <mergeCell ref="O52:AD52"/>
    <mergeCell ref="O50:AD50"/>
    <mergeCell ref="O53:AD53"/>
    <mergeCell ref="O51:AD51"/>
    <mergeCell ref="J46:N46"/>
    <mergeCell ref="O46:AD46"/>
    <mergeCell ref="B81:C81"/>
    <mergeCell ref="D81:O81"/>
    <mergeCell ref="P81:R81"/>
    <mergeCell ref="S81:T81"/>
    <mergeCell ref="B21:C21"/>
    <mergeCell ref="B22:C22"/>
    <mergeCell ref="AE15:BC15"/>
    <mergeCell ref="AE21:AF21"/>
    <mergeCell ref="AG21:BA21"/>
    <mergeCell ref="BB21:BC21"/>
    <mergeCell ref="AE22:AF22"/>
    <mergeCell ref="AG22:BA22"/>
    <mergeCell ref="BB22:BC22"/>
    <mergeCell ref="D21:X21"/>
    <mergeCell ref="B61:C61"/>
    <mergeCell ref="D61:F61"/>
    <mergeCell ref="G61:I61"/>
    <mergeCell ref="J61:N61"/>
    <mergeCell ref="AW61:AX61"/>
    <mergeCell ref="AZ61:BA61"/>
    <mergeCell ref="BB61:BC61"/>
    <mergeCell ref="B62:C62"/>
    <mergeCell ref="D62:F62"/>
    <mergeCell ref="G62:I62"/>
    <mergeCell ref="J62:N62"/>
    <mergeCell ref="O62:AD62"/>
    <mergeCell ref="AF62:AV62"/>
    <mergeCell ref="AW62:AX62"/>
    <mergeCell ref="AZ62:BA62"/>
    <mergeCell ref="BB62:BC62"/>
    <mergeCell ref="B63:C63"/>
    <mergeCell ref="D63:F63"/>
    <mergeCell ref="G63:I63"/>
    <mergeCell ref="J63:N63"/>
    <mergeCell ref="O63:AD63"/>
    <mergeCell ref="AF63:AV63"/>
    <mergeCell ref="AW63:AX63"/>
    <mergeCell ref="AZ63:BA63"/>
    <mergeCell ref="BB63:BC63"/>
    <mergeCell ref="B64:C64"/>
    <mergeCell ref="D64:F64"/>
    <mergeCell ref="G64:I64"/>
    <mergeCell ref="J64:N64"/>
    <mergeCell ref="O64:AD64"/>
    <mergeCell ref="AF64:AV64"/>
    <mergeCell ref="AW64:AX64"/>
    <mergeCell ref="AZ64:BA64"/>
    <mergeCell ref="BB64:BC64"/>
    <mergeCell ref="B65:C65"/>
    <mergeCell ref="D65:F65"/>
    <mergeCell ref="G65:I65"/>
    <mergeCell ref="J65:N65"/>
    <mergeCell ref="O65:AD65"/>
    <mergeCell ref="AF65:AV65"/>
    <mergeCell ref="AW65:AX65"/>
    <mergeCell ref="AZ65:BA65"/>
    <mergeCell ref="BB65:BC65"/>
    <mergeCell ref="B66:C66"/>
    <mergeCell ref="D66:F66"/>
    <mergeCell ref="G66:I66"/>
    <mergeCell ref="J66:N66"/>
    <mergeCell ref="O66:AD66"/>
    <mergeCell ref="AF66:AV66"/>
    <mergeCell ref="AW66:AX66"/>
    <mergeCell ref="AZ66:BA66"/>
    <mergeCell ref="BB66:BC66"/>
    <mergeCell ref="B67:C67"/>
    <mergeCell ref="D67:F67"/>
    <mergeCell ref="G67:I67"/>
    <mergeCell ref="J67:N67"/>
    <mergeCell ref="O67:AD67"/>
    <mergeCell ref="AF67:AV67"/>
    <mergeCell ref="AW67:AX67"/>
    <mergeCell ref="AZ67:BA67"/>
    <mergeCell ref="BB67:BC67"/>
    <mergeCell ref="B68:C68"/>
    <mergeCell ref="D68:F68"/>
    <mergeCell ref="G68:I68"/>
    <mergeCell ref="J68:N68"/>
    <mergeCell ref="O68:AD68"/>
    <mergeCell ref="AF68:AV68"/>
    <mergeCell ref="AW68:AX68"/>
    <mergeCell ref="AZ68:BA68"/>
    <mergeCell ref="BB68:BC68"/>
    <mergeCell ref="B69:C69"/>
    <mergeCell ref="D69:F69"/>
    <mergeCell ref="G69:I69"/>
    <mergeCell ref="J69:N69"/>
    <mergeCell ref="O69:AD69"/>
    <mergeCell ref="AF69:AV69"/>
    <mergeCell ref="AW69:AX69"/>
    <mergeCell ref="AZ69:BA69"/>
    <mergeCell ref="BB69:BC69"/>
    <mergeCell ref="B70:C70"/>
    <mergeCell ref="D70:F70"/>
    <mergeCell ref="G70:I70"/>
    <mergeCell ref="J70:N70"/>
    <mergeCell ref="O70:AD70"/>
    <mergeCell ref="AF70:AV70"/>
    <mergeCell ref="AW70:AX70"/>
    <mergeCell ref="AZ70:BA70"/>
    <mergeCell ref="BB70:BC70"/>
    <mergeCell ref="B71:C71"/>
    <mergeCell ref="D71:F71"/>
    <mergeCell ref="G71:I71"/>
    <mergeCell ref="J71:N71"/>
    <mergeCell ref="O71:AD71"/>
    <mergeCell ref="AF71:AV71"/>
    <mergeCell ref="AW71:AX71"/>
    <mergeCell ref="AZ71:BA71"/>
    <mergeCell ref="BB71:BC71"/>
    <mergeCell ref="B72:C72"/>
    <mergeCell ref="D72:F72"/>
    <mergeCell ref="G72:I72"/>
    <mergeCell ref="J72:N72"/>
    <mergeCell ref="O72:AD72"/>
    <mergeCell ref="AF72:AV72"/>
    <mergeCell ref="AW72:AX72"/>
    <mergeCell ref="AZ72:BA72"/>
    <mergeCell ref="BB72:BC72"/>
    <mergeCell ref="BA81:BC81"/>
    <mergeCell ref="V82:W82"/>
    <mergeCell ref="X82:Z82"/>
    <mergeCell ref="AY82:AZ82"/>
    <mergeCell ref="BA82:BC82"/>
    <mergeCell ref="AE81:AF81"/>
    <mergeCell ref="AE82:AF82"/>
    <mergeCell ref="AG82:AR82"/>
    <mergeCell ref="AS82:AU82"/>
    <mergeCell ref="V81:W81"/>
    <mergeCell ref="X81:Z81"/>
    <mergeCell ref="B111:C111"/>
    <mergeCell ref="D111:I111"/>
    <mergeCell ref="J111:N111"/>
    <mergeCell ref="O111:AV111"/>
    <mergeCell ref="B82:C82"/>
    <mergeCell ref="D82:O82"/>
    <mergeCell ref="P82:R82"/>
    <mergeCell ref="S82:T82"/>
    <mergeCell ref="X88:AB88"/>
    <mergeCell ref="AL88:AP88"/>
    <mergeCell ref="AW90:BA90"/>
    <mergeCell ref="BB90:BC90"/>
    <mergeCell ref="AF91:AV91"/>
    <mergeCell ref="AW91:AX92"/>
    <mergeCell ref="AY91:AY92"/>
    <mergeCell ref="AZ91:BA92"/>
    <mergeCell ref="BB91:BC92"/>
    <mergeCell ref="AZ112:BA113"/>
    <mergeCell ref="BB112:BC113"/>
    <mergeCell ref="B112:C113"/>
    <mergeCell ref="D112:I113"/>
    <mergeCell ref="J112:N113"/>
    <mergeCell ref="O112:AD112"/>
    <mergeCell ref="O113:AD113"/>
    <mergeCell ref="AY112:AY113"/>
    <mergeCell ref="B115:C115"/>
    <mergeCell ref="D115:I115"/>
    <mergeCell ref="J115:N115"/>
    <mergeCell ref="O115:AV115"/>
    <mergeCell ref="AW115:BA115"/>
    <mergeCell ref="BB115:BC115"/>
    <mergeCell ref="AF112:AV112"/>
    <mergeCell ref="AW116:AX117"/>
    <mergeCell ref="AY116:AY117"/>
    <mergeCell ref="AZ116:BA117"/>
    <mergeCell ref="BB116:BC117"/>
    <mergeCell ref="AF117:AV117"/>
    <mergeCell ref="AF116:AV116"/>
    <mergeCell ref="AF113:AV113"/>
    <mergeCell ref="B116:C117"/>
    <mergeCell ref="D116:I117"/>
    <mergeCell ref="J116:N117"/>
    <mergeCell ref="O116:AD116"/>
    <mergeCell ref="O117:AD117"/>
    <mergeCell ref="B119:C119"/>
    <mergeCell ref="D119:I119"/>
    <mergeCell ref="J119:N119"/>
    <mergeCell ref="O119:AV119"/>
    <mergeCell ref="AW119:BA119"/>
    <mergeCell ref="BB119:BC119"/>
    <mergeCell ref="AW120:AX121"/>
    <mergeCell ref="AY120:AY121"/>
    <mergeCell ref="AZ120:BA121"/>
    <mergeCell ref="BB120:BC121"/>
    <mergeCell ref="B120:C121"/>
    <mergeCell ref="D120:I121"/>
    <mergeCell ref="J120:N121"/>
    <mergeCell ref="O120:AD120"/>
    <mergeCell ref="O121:AD121"/>
    <mergeCell ref="B123:C123"/>
    <mergeCell ref="D123:I123"/>
    <mergeCell ref="J123:N123"/>
    <mergeCell ref="O123:AV123"/>
    <mergeCell ref="AW123:BA123"/>
    <mergeCell ref="BB123:BC123"/>
    <mergeCell ref="AF120:AV120"/>
    <mergeCell ref="AW124:AX125"/>
    <mergeCell ref="AY124:AY125"/>
    <mergeCell ref="AZ124:BA125"/>
    <mergeCell ref="BB124:BC125"/>
    <mergeCell ref="AF125:AV125"/>
    <mergeCell ref="AF121:AV121"/>
    <mergeCell ref="B124:C125"/>
    <mergeCell ref="D124:I125"/>
    <mergeCell ref="J124:N125"/>
    <mergeCell ref="O124:AD124"/>
    <mergeCell ref="O125:AD125"/>
    <mergeCell ref="B127:C127"/>
    <mergeCell ref="D127:I127"/>
    <mergeCell ref="J127:N127"/>
    <mergeCell ref="O127:AV127"/>
    <mergeCell ref="B128:C129"/>
    <mergeCell ref="D128:I129"/>
    <mergeCell ref="J128:N129"/>
    <mergeCell ref="O128:AD128"/>
    <mergeCell ref="O129:AD129"/>
    <mergeCell ref="AW127:BA127"/>
    <mergeCell ref="BB127:BC127"/>
    <mergeCell ref="AF124:AV124"/>
    <mergeCell ref="BB128:BC129"/>
    <mergeCell ref="AF129:AV129"/>
    <mergeCell ref="AF128:AV128"/>
    <mergeCell ref="AW128:AX129"/>
    <mergeCell ref="AY128:AY129"/>
    <mergeCell ref="AZ128:BA129"/>
    <mergeCell ref="E139:AB139"/>
    <mergeCell ref="AF133:BC133"/>
    <mergeCell ref="AF134:BC134"/>
    <mergeCell ref="AF135:BC135"/>
    <mergeCell ref="E134:AB134"/>
    <mergeCell ref="E133:AB133"/>
    <mergeCell ref="AF139:BC139"/>
    <mergeCell ref="AF136:BC136"/>
    <mergeCell ref="AF137:BC137"/>
  </mergeCells>
  <printOptions/>
  <pageMargins left="0.3937007874015748" right="0.3937007874015748" top="0.3937007874015748" bottom="0.3937007874015748" header="0" footer="0"/>
  <pageSetup horizontalDpi="600" verticalDpi="600" orientation="portrait" paperSize="9" scale="92" r:id="rId2"/>
  <headerFooter alignWithMargins="0">
    <oddFooter xml:space="preserve">&amp;C                                  &amp;F&amp;R&amp;P von &amp;N </oddFooter>
  </headerFooter>
  <rowBreaks count="2" manualBreakCount="2">
    <brk id="55" max="55" man="1"/>
    <brk id="106" max="55" man="1"/>
  </rowBreaks>
  <colBreaks count="1" manualBreakCount="1">
    <brk id="57" max="1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Anton Hüßler</cp:lastModifiedBy>
  <cp:lastPrinted>2013-05-10T12:02:37Z</cp:lastPrinted>
  <dcterms:created xsi:type="dcterms:W3CDTF">2002-02-21T07:48:38Z</dcterms:created>
  <dcterms:modified xsi:type="dcterms:W3CDTF">2013-05-10T12:07:16Z</dcterms:modified>
  <cp:category/>
  <cp:version/>
  <cp:contentType/>
  <cp:contentStatus/>
</cp:coreProperties>
</file>