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65" windowWidth="11595" windowHeight="6090" activeTab="0"/>
  </bookViews>
  <sheets>
    <sheet name="PC-Version" sheetId="1" r:id="rId1"/>
  </sheets>
  <definedNames>
    <definedName name="_xlnm.Print_Area" localSheetId="0">'PC-Version'!$A$1:$BD$137</definedName>
  </definedNames>
  <calcPr fullCalcOnLoad="1"/>
</workbook>
</file>

<file path=xl/sharedStrings.xml><?xml version="1.0" encoding="utf-8"?>
<sst xmlns="http://schemas.openxmlformats.org/spreadsheetml/2006/main" count="405" uniqueCount="88">
  <si>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</si>
  <si>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</si>
  <si>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</si>
  <si>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</si>
  <si>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</si>
  <si>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</si>
  <si>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</si>
  <si>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</si>
  <si>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</si>
  <si>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</si>
  <si>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</si>
  <si>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</si>
  <si>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</si>
  <si>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</si>
  <si>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</si>
  <si>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</si>
  <si>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</si>
  <si>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</si>
  <si>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</si>
  <si>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</si>
  <si>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</si>
  <si>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</si>
  <si>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</si>
  <si>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</si>
  <si>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</si>
  <si>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</si>
  <si>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</si>
  <si>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</si>
  <si>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</si>
  <si>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</si>
  <si>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</si>
  <si>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</si>
  <si>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Grp. 3.</t>
  </si>
  <si>
    <t>5.</t>
  </si>
  <si>
    <t>VII. Platzierungen</t>
  </si>
  <si>
    <t>IV. Viertelfinale</t>
  </si>
  <si>
    <t>Viertelfinale</t>
  </si>
  <si>
    <t>1. Viertelfinale</t>
  </si>
  <si>
    <t>2. Viertelfinale</t>
  </si>
  <si>
    <t>3. Viertelfinale</t>
  </si>
  <si>
    <t>4. Viertelfinale</t>
  </si>
  <si>
    <t>Halbfinale</t>
  </si>
  <si>
    <t>1. Halbfinale</t>
  </si>
  <si>
    <t>2. Halbfinale</t>
  </si>
  <si>
    <t>Spiel um Platz 3</t>
  </si>
  <si>
    <t>Finale</t>
  </si>
  <si>
    <t>Platz 3</t>
  </si>
  <si>
    <t>Grp. 2.</t>
  </si>
  <si>
    <t>Grp. 1.</t>
  </si>
  <si>
    <t>Sieger Spiel 31</t>
  </si>
  <si>
    <t>V. Halbfinale</t>
  </si>
  <si>
    <t>VI. Finale</t>
  </si>
  <si>
    <t>Sieger Spiel 27</t>
  </si>
  <si>
    <t>Sieger Spiel 28</t>
  </si>
  <si>
    <t>Sieger Spiel 29</t>
  </si>
  <si>
    <t>Sieger Spiel 30</t>
  </si>
  <si>
    <t>Verlierer Spiel 31</t>
  </si>
  <si>
    <t>Verlierer Spiel 32</t>
  </si>
  <si>
    <t>Sieger Spiel32</t>
  </si>
  <si>
    <t>Samstag</t>
  </si>
  <si>
    <t>A1   RSV Klosterhardt</t>
  </si>
  <si>
    <t>B1   BW Fuhlenbrock</t>
  </si>
  <si>
    <t>C1  Batenbrocker RPK</t>
  </si>
  <si>
    <t>A4  VfR Ebel</t>
  </si>
  <si>
    <t>B4   RW Fuhlenbrock</t>
  </si>
  <si>
    <t>C3  SG Osterfeld</t>
  </si>
  <si>
    <t>A5  VfB Bottrop</t>
  </si>
  <si>
    <t>B5   SF Königshardt</t>
  </si>
  <si>
    <t>A2  Concordia Oberhausen</t>
  </si>
  <si>
    <t>A3  Sterkrade Nord</t>
  </si>
  <si>
    <t>B2   GA Sterkrade</t>
  </si>
  <si>
    <t>B3   GW Holten</t>
  </si>
  <si>
    <t>C2  TB Oberhausen</t>
  </si>
  <si>
    <t>C4  Arminia Klosterhardt</t>
  </si>
  <si>
    <t>Erster Gruppe A</t>
  </si>
  <si>
    <t>Zweiter Gruppen C</t>
  </si>
  <si>
    <t>Zweiter Gruppe A</t>
  </si>
  <si>
    <t>Erster  Gruppe C</t>
  </si>
  <si>
    <t>Dritter Gruppe B</t>
  </si>
  <si>
    <t>Erster Gruppe B</t>
  </si>
  <si>
    <t>Zweiter Gruppe B</t>
  </si>
  <si>
    <t>Dritter  Gruppe A</t>
  </si>
  <si>
    <t xml:space="preserve">                        in der  Jürissen-Halle, Oberhausen </t>
  </si>
  <si>
    <r>
      <t xml:space="preserve">min.  </t>
    </r>
    <r>
      <rPr>
        <b/>
        <sz val="10"/>
        <rFont val="Arial"/>
        <family val="2"/>
      </rPr>
      <t>Gr. C</t>
    </r>
  </si>
  <si>
    <r>
      <t xml:space="preserve">min.  </t>
    </r>
    <r>
      <rPr>
        <b/>
        <sz val="10"/>
        <rFont val="Arial"/>
        <family val="2"/>
      </rPr>
      <t>Gr.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 + B</t>
    </r>
  </si>
  <si>
    <t>Pause:       2 Min.</t>
  </si>
  <si>
    <t xml:space="preserve">         Frauen-Hallen-Kreispokal  2013  </t>
  </si>
  <si>
    <t xml:space="preserve">     Kreis 10 Oberhausen/Bottrop 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</si>
</sst>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b/>
      <sz val="14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7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 applyProtection="1">
      <alignment horizontal="centerContinuous"/>
      <protection hidden="1"/>
    </xf>
    <xf numFmtId="0" fontId="54" fillId="0" borderId="0" xfId="0" applyFont="1" applyFill="1" applyBorder="1" applyAlignment="1" applyProtection="1">
      <alignment horizontal="centerContinuous"/>
      <protection hidden="1"/>
    </xf>
    <xf numFmtId="0" fontId="54" fillId="0" borderId="0" xfId="0" applyFont="1" applyFill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178" fontId="54" fillId="0" borderId="0" xfId="0" applyNumberFormat="1" applyFont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76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 readingOrder="2"/>
    </xf>
    <xf numFmtId="176" fontId="56" fillId="0" borderId="0" xfId="0" applyNumberFormat="1" applyFont="1" applyFill="1" applyBorder="1" applyAlignment="1">
      <alignment horizontal="center" vertical="justify" readingOrder="1"/>
    </xf>
    <xf numFmtId="0" fontId="58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176" fontId="54" fillId="0" borderId="0" xfId="0" applyNumberFormat="1" applyFont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11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45" fontId="3" fillId="0" borderId="11" xfId="0" applyNumberFormat="1" applyFont="1" applyBorder="1" applyAlignment="1">
      <alignment horizontal="center"/>
    </xf>
    <xf numFmtId="0" fontId="7" fillId="35" borderId="26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left" vertical="center"/>
      <protection hidden="1"/>
    </xf>
    <xf numFmtId="0" fontId="12" fillId="0" borderId="30" xfId="0" applyFont="1" applyBorder="1" applyAlignment="1" applyProtection="1">
      <alignment horizontal="left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32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left" vertical="center"/>
      <protection hidden="1"/>
    </xf>
    <xf numFmtId="0" fontId="12" fillId="0" borderId="21" xfId="0" applyFont="1" applyBorder="1" applyAlignment="1" applyProtection="1">
      <alignment horizontal="left" vertical="center"/>
      <protection hidden="1"/>
    </xf>
    <xf numFmtId="0" fontId="5" fillId="0" borderId="0" xfId="0" applyFont="1" applyAlignment="1">
      <alignment horizontal="center" vertical="center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left" vertical="center"/>
      <protection hidden="1"/>
    </xf>
    <xf numFmtId="0" fontId="12" fillId="0" borderId="16" xfId="0" applyFont="1" applyBorder="1" applyAlignment="1" applyProtection="1">
      <alignment horizontal="left" vertical="center"/>
      <protection hidden="1"/>
    </xf>
    <xf numFmtId="0" fontId="7" fillId="35" borderId="28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36" borderId="18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20" fontId="0" fillId="0" borderId="37" xfId="0" applyNumberFormat="1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9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54" xfId="0" applyFont="1" applyFill="1" applyBorder="1" applyAlignment="1">
      <alignment horizontal="center" vertical="center"/>
    </xf>
    <xf numFmtId="20" fontId="0" fillId="0" borderId="54" xfId="0" applyNumberFormat="1" applyFont="1" applyFill="1" applyBorder="1" applyAlignment="1">
      <alignment horizontal="center" vertical="center"/>
    </xf>
    <xf numFmtId="20" fontId="0" fillId="0" borderId="36" xfId="0" applyNumberFormat="1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center" shrinkToFit="1"/>
    </xf>
    <xf numFmtId="0" fontId="0" fillId="0" borderId="55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7" fillId="36" borderId="56" xfId="0" applyFont="1" applyFill="1" applyBorder="1" applyAlignment="1">
      <alignment horizontal="center" vertical="center"/>
    </xf>
    <xf numFmtId="0" fontId="7" fillId="36" borderId="5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36" borderId="26" xfId="0" applyFont="1" applyFill="1" applyBorder="1" applyAlignment="1">
      <alignment vertical="center"/>
    </xf>
    <xf numFmtId="0" fontId="7" fillId="36" borderId="28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176" fontId="0" fillId="0" borderId="0" xfId="0" applyNumberFormat="1" applyBorder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9525</xdr:colOff>
      <xdr:row>78</xdr:row>
      <xdr:rowOff>28575</xdr:rowOff>
    </xdr:from>
    <xdr:to>
      <xdr:col>54</xdr:col>
      <xdr:colOff>28575</xdr:colOff>
      <xdr:row>81</xdr:row>
      <xdr:rowOff>0</xdr:rowOff>
    </xdr:to>
    <xdr:pic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3630275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36"/>
  <sheetViews>
    <sheetView showGridLines="0" tabSelected="1" zoomScale="112" zoomScaleNormal="112" zoomScalePageLayoutView="0" workbookViewId="0" topLeftCell="A1">
      <selection activeCell="BE8" sqref="BE8"/>
    </sheetView>
  </sheetViews>
  <sheetFormatPr defaultColWidth="1.7109375" defaultRowHeight="12.75"/>
  <cols>
    <col min="1" max="55" width="1.7109375" style="0" customWidth="1"/>
    <col min="56" max="56" width="1.7109375" style="28" customWidth="1"/>
    <col min="57" max="57" width="2.7109375" style="35" bestFit="1" customWidth="1"/>
    <col min="58" max="58" width="2.8515625" style="35" hidden="1" customWidth="1"/>
    <col min="59" max="59" width="2.140625" style="35" hidden="1" customWidth="1"/>
    <col min="60" max="60" width="2.8515625" style="35" hidden="1" customWidth="1"/>
    <col min="61" max="72" width="1.7109375" style="35" hidden="1" customWidth="1"/>
    <col min="73" max="73" width="1.7109375" style="35" customWidth="1"/>
    <col min="74" max="74" width="2.8515625" style="36" bestFit="1" customWidth="1"/>
    <col min="75" max="75" width="1.7109375" style="36" customWidth="1"/>
    <col min="76" max="76" width="1.7109375" style="35" customWidth="1"/>
    <col min="77" max="77" width="12.28125" style="35" bestFit="1" customWidth="1"/>
    <col min="78" max="78" width="5.00390625" style="35" bestFit="1" customWidth="1"/>
    <col min="79" max="79" width="2.8515625" style="35" bestFit="1" customWidth="1"/>
    <col min="80" max="80" width="2.00390625" style="35" bestFit="1" customWidth="1"/>
    <col min="81" max="81" width="2.8515625" style="37" bestFit="1" customWidth="1"/>
    <col min="82" max="82" width="5.57421875" style="37" bestFit="1" customWidth="1"/>
    <col min="83" max="84" width="1.7109375" style="37" customWidth="1"/>
    <col min="85" max="107" width="1.7109375" style="30" customWidth="1"/>
  </cols>
  <sheetData>
    <row r="1" ht="7.5" customHeight="1">
      <c r="BD1" s="7"/>
    </row>
    <row r="2" spans="1:56" ht="33" customHeight="1">
      <c r="A2" s="154" t="s">
        <v>86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D2" s="7"/>
    </row>
    <row r="3" spans="1:107" s="14" customFormat="1" ht="27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9"/>
      <c r="BW3" s="39"/>
      <c r="BX3" s="38"/>
      <c r="BY3" s="38"/>
      <c r="BZ3" s="38"/>
      <c r="CA3" s="38"/>
      <c r="CB3" s="38"/>
      <c r="CC3" s="40"/>
      <c r="CD3" s="40"/>
      <c r="CE3" s="40"/>
      <c r="CF3" s="40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</row>
    <row r="4" spans="1:107" s="2" customFormat="1" ht="23.25">
      <c r="A4" s="271" t="s">
        <v>87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3"/>
      <c r="BW4" s="43"/>
      <c r="BX4" s="42"/>
      <c r="BY4" s="42"/>
      <c r="BZ4" s="42"/>
      <c r="CA4" s="42"/>
      <c r="CB4" s="42"/>
      <c r="CC4" s="44"/>
      <c r="CD4" s="44"/>
      <c r="CE4" s="44"/>
      <c r="CF4" s="44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</row>
    <row r="5" spans="44:107" s="2" customFormat="1" ht="6" customHeight="1"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3"/>
      <c r="BW5" s="43"/>
      <c r="BX5" s="42"/>
      <c r="BY5" s="42"/>
      <c r="BZ5" s="42"/>
      <c r="CA5" s="42"/>
      <c r="CB5" s="42"/>
      <c r="CC5" s="44"/>
      <c r="CD5" s="44"/>
      <c r="CE5" s="44"/>
      <c r="CF5" s="44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</row>
    <row r="6" spans="12:107" s="2" customFormat="1" ht="15.75">
      <c r="L6" s="3" t="s">
        <v>0</v>
      </c>
      <c r="M6" s="261" t="s">
        <v>59</v>
      </c>
      <c r="N6" s="262"/>
      <c r="O6" s="262"/>
      <c r="P6" s="262"/>
      <c r="Q6" s="262"/>
      <c r="R6" s="262"/>
      <c r="S6" s="262"/>
      <c r="T6" s="262"/>
      <c r="U6" s="2" t="s">
        <v>1</v>
      </c>
      <c r="Y6" s="263">
        <v>41629</v>
      </c>
      <c r="Z6" s="263"/>
      <c r="AA6" s="263"/>
      <c r="AB6" s="263"/>
      <c r="AC6" s="263"/>
      <c r="AD6" s="263"/>
      <c r="AE6" s="263"/>
      <c r="AF6" s="263"/>
      <c r="AR6" s="27"/>
      <c r="AS6" s="27"/>
      <c r="AT6" s="27"/>
      <c r="AU6" s="93"/>
      <c r="AV6" s="27"/>
      <c r="AW6" s="27"/>
      <c r="AX6" s="27"/>
      <c r="AY6" s="27"/>
      <c r="AZ6" s="27"/>
      <c r="BA6" s="27"/>
      <c r="BB6" s="27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3"/>
      <c r="BW6" s="43"/>
      <c r="BX6" s="42"/>
      <c r="BY6" s="42"/>
      <c r="BZ6" s="42"/>
      <c r="CA6" s="42"/>
      <c r="CB6" s="42"/>
      <c r="CC6" s="44"/>
      <c r="CD6" s="44"/>
      <c r="CE6" s="44"/>
      <c r="CF6" s="44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</row>
    <row r="7" spans="44:107" s="2" customFormat="1" ht="6" customHeight="1"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3"/>
      <c r="BW7" s="43"/>
      <c r="BX7" s="42"/>
      <c r="BY7" s="42"/>
      <c r="BZ7" s="42"/>
      <c r="CA7" s="42"/>
      <c r="CB7" s="42"/>
      <c r="CC7" s="44"/>
      <c r="CD7" s="44"/>
      <c r="CE7" s="44"/>
      <c r="CF7" s="44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</row>
    <row r="8" spans="2:107" s="2" customFormat="1" ht="15">
      <c r="B8" s="264" t="s">
        <v>82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  <c r="BW8" s="43"/>
      <c r="BX8" s="42"/>
      <c r="BY8" s="42"/>
      <c r="BZ8" s="42"/>
      <c r="CA8" s="42"/>
      <c r="CB8" s="42"/>
      <c r="CC8" s="44"/>
      <c r="CD8" s="44"/>
      <c r="CE8" s="44"/>
      <c r="CF8" s="44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</row>
    <row r="9" spans="57:107" s="2" customFormat="1" ht="6" customHeight="1"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3"/>
      <c r="BW9" s="43"/>
      <c r="BX9" s="42"/>
      <c r="BY9" s="42"/>
      <c r="BZ9" s="42"/>
      <c r="CA9" s="42"/>
      <c r="CB9" s="42"/>
      <c r="CC9" s="44"/>
      <c r="CD9" s="44"/>
      <c r="CE9" s="44"/>
      <c r="CF9" s="44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</row>
    <row r="10" spans="7:107" s="2" customFormat="1" ht="15.75">
      <c r="G10" s="6" t="s">
        <v>2</v>
      </c>
      <c r="H10" s="140">
        <v>0.4166666666666667</v>
      </c>
      <c r="I10" s="140"/>
      <c r="J10" s="140"/>
      <c r="K10" s="140"/>
      <c r="L10" s="140"/>
      <c r="M10" s="7" t="s">
        <v>3</v>
      </c>
      <c r="T10" s="6" t="s">
        <v>4</v>
      </c>
      <c r="U10" s="141">
        <v>1</v>
      </c>
      <c r="V10" s="141"/>
      <c r="W10" s="20" t="s">
        <v>29</v>
      </c>
      <c r="X10" s="132">
        <v>0.006944444444444444</v>
      </c>
      <c r="Y10" s="132"/>
      <c r="Z10" s="132"/>
      <c r="AA10" s="132"/>
      <c r="AB10" s="132"/>
      <c r="AC10" s="50" t="s">
        <v>84</v>
      </c>
      <c r="AK10" s="6"/>
      <c r="AO10" s="6"/>
      <c r="AP10" s="94"/>
      <c r="AQ10" s="94"/>
      <c r="AR10" s="94"/>
      <c r="AS10" s="94"/>
      <c r="AT10" s="94"/>
      <c r="AU10" s="7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3"/>
      <c r="BW10" s="43"/>
      <c r="BX10" s="42"/>
      <c r="BY10" s="42"/>
      <c r="BZ10" s="42"/>
      <c r="CA10" s="42"/>
      <c r="CB10" s="42"/>
      <c r="CC10" s="44"/>
      <c r="CD10" s="44"/>
      <c r="CE10" s="44"/>
      <c r="CF10" s="44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</row>
    <row r="11" spans="16:47" ht="14.25" customHeight="1">
      <c r="P11" s="2"/>
      <c r="Q11" s="2"/>
      <c r="R11" s="2"/>
      <c r="S11" s="2"/>
      <c r="T11" s="6" t="s">
        <v>4</v>
      </c>
      <c r="U11" s="141">
        <v>1</v>
      </c>
      <c r="V11" s="141"/>
      <c r="W11" s="20" t="s">
        <v>29</v>
      </c>
      <c r="X11" s="132">
        <v>0.009027777777777779</v>
      </c>
      <c r="Y11" s="132"/>
      <c r="Z11" s="132"/>
      <c r="AA11" s="132"/>
      <c r="AB11" s="132"/>
      <c r="AC11" s="50" t="s">
        <v>83</v>
      </c>
      <c r="AD11" s="2"/>
      <c r="AE11" s="2"/>
      <c r="AF11" s="2"/>
      <c r="AG11" s="2"/>
      <c r="AN11" s="19" t="s">
        <v>85</v>
      </c>
      <c r="AO11" s="19"/>
      <c r="AP11" s="19"/>
      <c r="AQ11" s="19"/>
      <c r="AR11" s="19"/>
      <c r="AS11" s="19"/>
      <c r="AT11" s="19"/>
      <c r="AU11" s="19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258" t="s">
        <v>12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60"/>
      <c r="AE15" s="258" t="s">
        <v>13</v>
      </c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60"/>
    </row>
    <row r="16" spans="2:55" ht="15">
      <c r="B16" s="203" t="s">
        <v>8</v>
      </c>
      <c r="C16" s="204"/>
      <c r="D16" s="205" t="s">
        <v>60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7"/>
      <c r="Z16" s="208"/>
      <c r="AE16" s="203" t="s">
        <v>8</v>
      </c>
      <c r="AF16" s="204"/>
      <c r="AG16" s="205" t="s">
        <v>61</v>
      </c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7"/>
      <c r="BC16" s="208"/>
    </row>
    <row r="17" spans="2:55" ht="15">
      <c r="B17" s="203" t="s">
        <v>9</v>
      </c>
      <c r="C17" s="204"/>
      <c r="D17" s="205" t="s">
        <v>68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7"/>
      <c r="Z17" s="208"/>
      <c r="AE17" s="203" t="s">
        <v>9</v>
      </c>
      <c r="AF17" s="204"/>
      <c r="AG17" s="205" t="s">
        <v>70</v>
      </c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7"/>
      <c r="BC17" s="208"/>
    </row>
    <row r="18" spans="2:55" ht="15">
      <c r="B18" s="203" t="s">
        <v>10</v>
      </c>
      <c r="C18" s="204"/>
      <c r="D18" s="205" t="s">
        <v>69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7"/>
      <c r="Z18" s="208"/>
      <c r="AE18" s="203" t="s">
        <v>10</v>
      </c>
      <c r="AF18" s="204"/>
      <c r="AG18" s="205" t="s">
        <v>71</v>
      </c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7"/>
      <c r="BC18" s="208"/>
    </row>
    <row r="19" spans="2:55" ht="15">
      <c r="B19" s="203" t="s">
        <v>11</v>
      </c>
      <c r="C19" s="204"/>
      <c r="D19" s="205" t="s">
        <v>63</v>
      </c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7"/>
      <c r="Z19" s="208"/>
      <c r="AE19" s="203" t="s">
        <v>11</v>
      </c>
      <c r="AF19" s="204"/>
      <c r="AG19" s="205" t="s">
        <v>64</v>
      </c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7"/>
      <c r="BC19" s="208"/>
    </row>
    <row r="20" spans="2:55" ht="15.75" thickBot="1">
      <c r="B20" s="250" t="s">
        <v>33</v>
      </c>
      <c r="C20" s="251"/>
      <c r="D20" s="252" t="s">
        <v>66</v>
      </c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6"/>
      <c r="Z20" s="257"/>
      <c r="AE20" s="250" t="s">
        <v>33</v>
      </c>
      <c r="AF20" s="251"/>
      <c r="AG20" s="252" t="s">
        <v>67</v>
      </c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6"/>
      <c r="BC20" s="257"/>
    </row>
    <row r="21" spans="57:80" ht="6" customHeight="1" thickBot="1"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7"/>
      <c r="BY21" s="37"/>
      <c r="BZ21" s="37"/>
      <c r="CA21" s="37"/>
      <c r="CB21" s="37"/>
    </row>
    <row r="22" spans="16:80" ht="16.5" thickBot="1">
      <c r="P22" s="194" t="s">
        <v>30</v>
      </c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6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7"/>
      <c r="BY22" s="37"/>
      <c r="BZ22" s="37"/>
      <c r="CA22" s="37"/>
      <c r="CB22" s="37"/>
    </row>
    <row r="23" spans="16:95" ht="15">
      <c r="P23" s="197" t="s">
        <v>8</v>
      </c>
      <c r="Q23" s="198"/>
      <c r="R23" s="199" t="s">
        <v>62</v>
      </c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1"/>
      <c r="AN23" s="202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1"/>
      <c r="BY23" s="51"/>
      <c r="BZ23" s="51"/>
      <c r="CA23" s="51"/>
      <c r="CB23" s="51"/>
      <c r="CC23" s="51"/>
      <c r="CD23" s="51"/>
      <c r="CE23" s="51"/>
      <c r="CF23" s="51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</row>
    <row r="24" spans="16:95" ht="15">
      <c r="P24" s="203" t="s">
        <v>9</v>
      </c>
      <c r="Q24" s="204"/>
      <c r="R24" s="205" t="s">
        <v>72</v>
      </c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7"/>
      <c r="AN24" s="208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1"/>
      <c r="BY24" s="51"/>
      <c r="BZ24" s="51"/>
      <c r="CA24" s="51"/>
      <c r="CB24" s="51"/>
      <c r="CC24" s="51"/>
      <c r="CD24" s="51"/>
      <c r="CE24" s="51"/>
      <c r="CF24" s="51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</row>
    <row r="25" spans="16:95" ht="15">
      <c r="P25" s="203" t="s">
        <v>10</v>
      </c>
      <c r="Q25" s="204"/>
      <c r="R25" s="205" t="s">
        <v>65</v>
      </c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7"/>
      <c r="AN25" s="208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1"/>
      <c r="BY25" s="51"/>
      <c r="BZ25" s="51"/>
      <c r="CA25" s="51"/>
      <c r="CB25" s="51"/>
      <c r="CC25" s="51"/>
      <c r="CD25" s="51"/>
      <c r="CE25" s="51"/>
      <c r="CF25" s="51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</row>
    <row r="26" spans="16:95" ht="15.75" thickBot="1">
      <c r="P26" s="250" t="s">
        <v>11</v>
      </c>
      <c r="Q26" s="251"/>
      <c r="R26" s="252" t="s">
        <v>73</v>
      </c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6"/>
      <c r="AN26" s="257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1"/>
      <c r="BY26" s="51"/>
      <c r="BZ26" s="51"/>
      <c r="CA26" s="51"/>
      <c r="CB26" s="51"/>
      <c r="CC26" s="51"/>
      <c r="CD26" s="51"/>
      <c r="CE26" s="51"/>
      <c r="CF26" s="51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</row>
    <row r="27" spans="16:110" ht="15">
      <c r="P27" s="204"/>
      <c r="Q27" s="204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7"/>
      <c r="AN27" s="207"/>
      <c r="BD27" s="50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9"/>
      <c r="BY27" s="59"/>
      <c r="BZ27" s="59"/>
      <c r="CA27" s="59"/>
      <c r="CB27" s="59"/>
      <c r="CC27" s="59"/>
      <c r="CD27" s="59"/>
      <c r="CE27" s="59"/>
      <c r="CF27" s="59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</row>
    <row r="28" spans="56:110" ht="12.75">
      <c r="BD28" s="5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1"/>
      <c r="BW28" s="61"/>
      <c r="BX28" s="60"/>
      <c r="BY28" s="60"/>
      <c r="BZ28" s="60"/>
      <c r="CA28" s="60"/>
      <c r="CB28" s="60"/>
      <c r="CC28" s="59"/>
      <c r="CD28" s="59"/>
      <c r="CE28" s="59"/>
      <c r="CF28" s="59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</row>
    <row r="29" spans="2:110" ht="12.75">
      <c r="B29" s="1" t="s">
        <v>23</v>
      </c>
      <c r="N29" s="19"/>
      <c r="BD29" s="5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1"/>
      <c r="BW29" s="61"/>
      <c r="BX29" s="60"/>
      <c r="BY29" s="60"/>
      <c r="BZ29" s="60"/>
      <c r="CA29" s="60"/>
      <c r="CB29" s="60"/>
      <c r="CC29" s="59"/>
      <c r="CD29" s="59"/>
      <c r="CE29" s="59"/>
      <c r="CF29" s="59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</row>
    <row r="30" spans="56:110" ht="6" customHeight="1" thickBot="1">
      <c r="BD30" s="5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1"/>
      <c r="BW30" s="61"/>
      <c r="BX30" s="60"/>
      <c r="BY30" s="60"/>
      <c r="BZ30" s="60"/>
      <c r="CA30" s="60"/>
      <c r="CB30" s="60"/>
      <c r="CC30" s="59"/>
      <c r="CD30" s="59"/>
      <c r="CE30" s="59"/>
      <c r="CF30" s="59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</row>
    <row r="31" spans="2:110" s="4" customFormat="1" ht="16.5" customHeight="1" thickBot="1">
      <c r="B31" s="254" t="s">
        <v>14</v>
      </c>
      <c r="C31" s="255"/>
      <c r="D31" s="248"/>
      <c r="E31" s="162"/>
      <c r="F31" s="249"/>
      <c r="G31" s="248" t="s">
        <v>15</v>
      </c>
      <c r="H31" s="162"/>
      <c r="I31" s="249"/>
      <c r="J31" s="248" t="s">
        <v>17</v>
      </c>
      <c r="K31" s="162"/>
      <c r="L31" s="162"/>
      <c r="M31" s="162"/>
      <c r="N31" s="249"/>
      <c r="O31" s="248" t="s">
        <v>18</v>
      </c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249"/>
      <c r="AW31" s="248" t="s">
        <v>21</v>
      </c>
      <c r="AX31" s="162"/>
      <c r="AY31" s="162"/>
      <c r="AZ31" s="162"/>
      <c r="BA31" s="249"/>
      <c r="BB31" s="265"/>
      <c r="BC31" s="266"/>
      <c r="BD31" s="5"/>
      <c r="BE31" s="62"/>
      <c r="BF31" s="63" t="s">
        <v>28</v>
      </c>
      <c r="BG31" s="64"/>
      <c r="BH31" s="64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5"/>
      <c r="BW31" s="65"/>
      <c r="BX31" s="62"/>
      <c r="BY31" s="62"/>
      <c r="BZ31" s="62"/>
      <c r="CA31" s="62"/>
      <c r="CB31" s="62"/>
      <c r="CC31" s="66"/>
      <c r="CD31" s="66"/>
      <c r="CE31" s="66"/>
      <c r="CF31" s="66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</row>
    <row r="32" spans="2:110" s="5" customFormat="1" ht="15.75" customHeight="1">
      <c r="B32" s="216">
        <v>1</v>
      </c>
      <c r="C32" s="217"/>
      <c r="D32" s="217"/>
      <c r="E32" s="217"/>
      <c r="F32" s="217"/>
      <c r="G32" s="217" t="s">
        <v>16</v>
      </c>
      <c r="H32" s="217"/>
      <c r="I32" s="217"/>
      <c r="J32" s="244">
        <f>$H$10</f>
        <v>0.4166666666666667</v>
      </c>
      <c r="K32" s="244"/>
      <c r="L32" s="244"/>
      <c r="M32" s="244"/>
      <c r="N32" s="245"/>
      <c r="O32" s="226" t="str">
        <f>D16</f>
        <v>A1   RSV Klosterhardt</v>
      </c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6" t="s">
        <v>20</v>
      </c>
      <c r="AF32" s="139" t="str">
        <f>D17</f>
        <v>A2  Concordia Oberhausen</v>
      </c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246"/>
      <c r="AW32" s="210"/>
      <c r="AX32" s="238"/>
      <c r="AY32" s="16" t="s">
        <v>19</v>
      </c>
      <c r="AZ32" s="238"/>
      <c r="BA32" s="239"/>
      <c r="BB32" s="210"/>
      <c r="BC32" s="211"/>
      <c r="BE32" s="68" t="str">
        <f>IF(ISBLANK(AZ32),"0",IF(AW32&gt;AZ32,3,IF(AW32=AZ32,1,0)))</f>
        <v>0</v>
      </c>
      <c r="BF32" s="69" t="s">
        <v>19</v>
      </c>
      <c r="BG32" s="68" t="str">
        <f>IF(ISBLANK(AJ32),"0",IF(AJ32&gt;AG32,3,IF(AJ32=AG32,1,0)))</f>
        <v>0</v>
      </c>
      <c r="BH32" s="70" t="str">
        <f>IF(ISBLANK(AZ32),"0",IF(AZ32&gt;AW32,3,IF(AZ32=AW32,1,0)))</f>
        <v>0</v>
      </c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 t="s">
        <v>19</v>
      </c>
      <c r="BV32" s="68" t="str">
        <f>IF(ISBLANK(AZ32),"0",IF(AZ32&gt;AW32,3,IF(AZ32=AW32,1,0)))</f>
        <v>0</v>
      </c>
      <c r="BW32" s="65"/>
      <c r="BX32" s="62"/>
      <c r="BY32" s="71" t="s">
        <v>12</v>
      </c>
      <c r="BZ32" s="62" t="s">
        <v>24</v>
      </c>
      <c r="CA32" s="160" t="s">
        <v>25</v>
      </c>
      <c r="CB32" s="160"/>
      <c r="CC32" s="160"/>
      <c r="CD32" s="72" t="s">
        <v>26</v>
      </c>
      <c r="CE32" s="66"/>
      <c r="CF32" s="66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</row>
    <row r="33" spans="2:110" s="4" customFormat="1" ht="15.75" customHeight="1">
      <c r="B33" s="212">
        <v>2</v>
      </c>
      <c r="C33" s="213"/>
      <c r="D33" s="213"/>
      <c r="E33" s="213"/>
      <c r="F33" s="213"/>
      <c r="G33" s="213" t="s">
        <v>22</v>
      </c>
      <c r="H33" s="213"/>
      <c r="I33" s="213"/>
      <c r="J33" s="214">
        <v>0.425</v>
      </c>
      <c r="K33" s="214"/>
      <c r="L33" s="214"/>
      <c r="M33" s="214"/>
      <c r="N33" s="215"/>
      <c r="O33" s="174" t="str">
        <f>AG16</f>
        <v>B1   BW Fuhlenbrock</v>
      </c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8" t="s">
        <v>20</v>
      </c>
      <c r="AF33" s="164" t="str">
        <f>AG17</f>
        <v>B2   GA Sterkrade</v>
      </c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5"/>
      <c r="AW33" s="166"/>
      <c r="AX33" s="167"/>
      <c r="AY33" s="8" t="s">
        <v>19</v>
      </c>
      <c r="AZ33" s="167"/>
      <c r="BA33" s="168"/>
      <c r="BB33" s="166"/>
      <c r="BC33" s="169"/>
      <c r="BD33" s="5"/>
      <c r="BE33" s="68" t="str">
        <f aca="true" t="shared" si="0" ref="BE33:BE49">IF(ISBLANK(AZ33),"0",IF(AW33&gt;AZ33,3,IF(AW33=AZ33,1,0)))</f>
        <v>0</v>
      </c>
      <c r="BF33" s="65" t="s">
        <v>19</v>
      </c>
      <c r="BG33" s="68" t="str">
        <f>IF(ISBLANK(AJ33),"0",IF(AJ33&gt;AG33,3,IF(AJ33=AG33,1,0)))</f>
        <v>0</v>
      </c>
      <c r="BH33" s="70" t="str">
        <f aca="true" t="shared" si="1" ref="BH33:BH49">IF(ISBLANK(AZ33),"0",IF(AZ33&gt;AW33,3,IF(AZ33=AW33,1,0)))</f>
        <v>0</v>
      </c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 t="s">
        <v>19</v>
      </c>
      <c r="BV33" s="68" t="str">
        <f aca="true" t="shared" si="2" ref="BV33:BV49">IF(ISBLANK(AZ33),"0",IF(AZ33&gt;AW33,3,IF(AZ33=AW33,1,0)))</f>
        <v>0</v>
      </c>
      <c r="BW33" s="65"/>
      <c r="BX33" s="62"/>
      <c r="BY33" s="62" t="str">
        <f>$D$19</f>
        <v>A4  VfR Ebel</v>
      </c>
      <c r="BZ33" s="68">
        <f>SUM($BV$35+$BE$44+$BV$50+$BE$61)</f>
        <v>0</v>
      </c>
      <c r="CA33" s="66">
        <f>SUM($AZ$35+$AW$44+$AZ$50+$AW$61)</f>
        <v>0</v>
      </c>
      <c r="CB33" s="72" t="s">
        <v>19</v>
      </c>
      <c r="CC33" s="73">
        <f>SUM($AW$35+$AZ$44+$AW$50+$AZ$61)</f>
        <v>0</v>
      </c>
      <c r="CD33" s="74">
        <f>SUM(CA33-CC33)</f>
        <v>0</v>
      </c>
      <c r="CE33" s="66"/>
      <c r="CF33" s="66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</row>
    <row r="34" spans="2:110" s="4" customFormat="1" ht="15.75" customHeight="1" thickBot="1">
      <c r="B34" s="247">
        <v>3</v>
      </c>
      <c r="C34" s="241"/>
      <c r="D34" s="241"/>
      <c r="E34" s="241"/>
      <c r="F34" s="241"/>
      <c r="G34" s="241" t="s">
        <v>31</v>
      </c>
      <c r="H34" s="241"/>
      <c r="I34" s="241"/>
      <c r="J34" s="242">
        <v>0.43333333333333335</v>
      </c>
      <c r="K34" s="242"/>
      <c r="L34" s="242"/>
      <c r="M34" s="242"/>
      <c r="N34" s="243"/>
      <c r="O34" s="240" t="str">
        <f>R23</f>
        <v>C1  Batenbrocker RPK</v>
      </c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25" t="s">
        <v>20</v>
      </c>
      <c r="AF34" s="170" t="str">
        <f>R24</f>
        <v>C2  TB Oberhausen</v>
      </c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1"/>
      <c r="AW34" s="172"/>
      <c r="AX34" s="96"/>
      <c r="AY34" s="25" t="s">
        <v>19</v>
      </c>
      <c r="AZ34" s="96"/>
      <c r="BA34" s="173"/>
      <c r="BB34" s="172"/>
      <c r="BC34" s="98"/>
      <c r="BD34" s="5"/>
      <c r="BE34" s="68" t="str">
        <f t="shared" si="0"/>
        <v>0</v>
      </c>
      <c r="BF34" s="70" t="str">
        <f aca="true" t="shared" si="3" ref="BF34:BF49">IF(ISBLANK(AW34),"0",IF(AW34&gt;AZ34,3,IF(AW34=AZ34,1,0)))</f>
        <v>0</v>
      </c>
      <c r="BG34" s="70" t="s">
        <v>19</v>
      </c>
      <c r="BH34" s="70" t="str">
        <f t="shared" si="1"/>
        <v>0</v>
      </c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 t="s">
        <v>19</v>
      </c>
      <c r="BV34" s="68" t="str">
        <f t="shared" si="2"/>
        <v>0</v>
      </c>
      <c r="BW34" s="65"/>
      <c r="BX34" s="62"/>
      <c r="BY34" s="62" t="str">
        <f>$D$20</f>
        <v>A5  VfB Bottrop</v>
      </c>
      <c r="BZ34" s="68">
        <f>SUM($BE$38+$BV$44+$BV$58+$BE$64)</f>
        <v>0</v>
      </c>
      <c r="CA34" s="66">
        <f>SUM($AW$38+$AZ$44+$AZ$58+$AW$64)</f>
        <v>0</v>
      </c>
      <c r="CB34" s="72" t="s">
        <v>19</v>
      </c>
      <c r="CC34" s="73">
        <f>SUM($AZ$38+$AW$44+$AW$58+$AZ$64)</f>
        <v>0</v>
      </c>
      <c r="CD34" s="74">
        <f>SUM(CA34-CC34)</f>
        <v>0</v>
      </c>
      <c r="CE34" s="66"/>
      <c r="CF34" s="66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</row>
    <row r="35" spans="2:110" s="4" customFormat="1" ht="15.75" customHeight="1">
      <c r="B35" s="216">
        <v>4</v>
      </c>
      <c r="C35" s="217"/>
      <c r="D35" s="217"/>
      <c r="E35" s="217"/>
      <c r="F35" s="217"/>
      <c r="G35" s="217" t="s">
        <v>16</v>
      </c>
      <c r="H35" s="217"/>
      <c r="I35" s="217"/>
      <c r="J35" s="244">
        <v>0.44375000000000003</v>
      </c>
      <c r="K35" s="244"/>
      <c r="L35" s="244"/>
      <c r="M35" s="244"/>
      <c r="N35" s="245"/>
      <c r="O35" s="226" t="str">
        <f>D18</f>
        <v>A3  Sterkrade Nord</v>
      </c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6" t="s">
        <v>20</v>
      </c>
      <c r="AF35" s="139" t="str">
        <f>D19</f>
        <v>A4  VfR Ebel</v>
      </c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246"/>
      <c r="AW35" s="210"/>
      <c r="AX35" s="238"/>
      <c r="AY35" s="16" t="s">
        <v>19</v>
      </c>
      <c r="AZ35" s="238"/>
      <c r="BA35" s="239"/>
      <c r="BB35" s="210"/>
      <c r="BC35" s="211"/>
      <c r="BD35" s="5"/>
      <c r="BE35" s="68" t="str">
        <f t="shared" si="0"/>
        <v>0</v>
      </c>
      <c r="BF35" s="70" t="str">
        <f t="shared" si="3"/>
        <v>0</v>
      </c>
      <c r="BG35" s="70" t="s">
        <v>19</v>
      </c>
      <c r="BH35" s="70" t="str">
        <f t="shared" si="1"/>
        <v>0</v>
      </c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 t="s">
        <v>19</v>
      </c>
      <c r="BV35" s="68" t="str">
        <f t="shared" si="2"/>
        <v>0</v>
      </c>
      <c r="BW35" s="65"/>
      <c r="BX35" s="62"/>
      <c r="BY35" s="62" t="str">
        <f>$D$16</f>
        <v>A1   RSV Klosterhardt</v>
      </c>
      <c r="BZ35" s="68">
        <f>SUM($BE$32+$BV$38+$BE$47+$BV$61)</f>
        <v>0</v>
      </c>
      <c r="CA35" s="66">
        <f>SUM($AW$32+$AZ$38+$AW$47+$AZ$61)</f>
        <v>0</v>
      </c>
      <c r="CB35" s="72" t="s">
        <v>19</v>
      </c>
      <c r="CC35" s="73">
        <f>SUM($AZ$32+$AW$38+$AZ$47+$AW$61)</f>
        <v>0</v>
      </c>
      <c r="CD35" s="74">
        <f>SUM(CA35-CC35)</f>
        <v>0</v>
      </c>
      <c r="CE35" s="66"/>
      <c r="CF35" s="66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</row>
    <row r="36" spans="2:110" s="4" customFormat="1" ht="15.75" customHeight="1">
      <c r="B36" s="212">
        <v>5</v>
      </c>
      <c r="C36" s="213"/>
      <c r="D36" s="213"/>
      <c r="E36" s="213"/>
      <c r="F36" s="213"/>
      <c r="G36" s="213" t="s">
        <v>22</v>
      </c>
      <c r="H36" s="213"/>
      <c r="I36" s="213"/>
      <c r="J36" s="214">
        <v>0.45208333333333334</v>
      </c>
      <c r="K36" s="214"/>
      <c r="L36" s="214"/>
      <c r="M36" s="214"/>
      <c r="N36" s="215"/>
      <c r="O36" s="174" t="str">
        <f>AG18</f>
        <v>B3   GW Holten</v>
      </c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8" t="s">
        <v>20</v>
      </c>
      <c r="AF36" s="164" t="str">
        <f>AG19</f>
        <v>B4   RW Fuhlenbrock</v>
      </c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5"/>
      <c r="AW36" s="166"/>
      <c r="AX36" s="167"/>
      <c r="AY36" s="8" t="s">
        <v>19</v>
      </c>
      <c r="AZ36" s="167"/>
      <c r="BA36" s="168"/>
      <c r="BB36" s="166"/>
      <c r="BC36" s="169"/>
      <c r="BD36" s="5"/>
      <c r="BE36" s="68" t="str">
        <f t="shared" si="0"/>
        <v>0</v>
      </c>
      <c r="BF36" s="70" t="str">
        <f t="shared" si="3"/>
        <v>0</v>
      </c>
      <c r="BG36" s="70" t="s">
        <v>19</v>
      </c>
      <c r="BH36" s="70" t="str">
        <f t="shared" si="1"/>
        <v>0</v>
      </c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 t="s">
        <v>19</v>
      </c>
      <c r="BV36" s="68" t="str">
        <f t="shared" si="2"/>
        <v>0</v>
      </c>
      <c r="BW36" s="65"/>
      <c r="BX36" s="62"/>
      <c r="BY36" s="62" t="str">
        <f>$D$17</f>
        <v>A2  Concordia Oberhausen</v>
      </c>
      <c r="BZ36" s="68">
        <f>SUM($BV$32+$BE$41+$BE$50+$BV$64)</f>
        <v>0</v>
      </c>
      <c r="CA36" s="66">
        <f>SUM($AZ$32+$AW$41+$AW$50+$AZ$64)</f>
        <v>0</v>
      </c>
      <c r="CB36" s="72" t="s">
        <v>19</v>
      </c>
      <c r="CC36" s="73">
        <f>SUM($AW$32+$AZ$41+$AZ$50+$AW$64)</f>
        <v>0</v>
      </c>
      <c r="CD36" s="74">
        <f>SUM(CA36-CC36)</f>
        <v>0</v>
      </c>
      <c r="CE36" s="66"/>
      <c r="CF36" s="66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</row>
    <row r="37" spans="2:110" s="4" customFormat="1" ht="15.75" customHeight="1" thickBot="1">
      <c r="B37" s="247">
        <v>6</v>
      </c>
      <c r="C37" s="241"/>
      <c r="D37" s="241"/>
      <c r="E37" s="241"/>
      <c r="F37" s="241"/>
      <c r="G37" s="241" t="s">
        <v>31</v>
      </c>
      <c r="H37" s="241"/>
      <c r="I37" s="241"/>
      <c r="J37" s="242">
        <v>0.4604166666666667</v>
      </c>
      <c r="K37" s="242"/>
      <c r="L37" s="242"/>
      <c r="M37" s="242"/>
      <c r="N37" s="243"/>
      <c r="O37" s="240" t="str">
        <f>R25</f>
        <v>C3  SG Osterfeld</v>
      </c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25" t="s">
        <v>20</v>
      </c>
      <c r="AF37" s="170" t="str">
        <f>R26</f>
        <v>C4  Arminia Klosterhardt</v>
      </c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1"/>
      <c r="AW37" s="172"/>
      <c r="AX37" s="96"/>
      <c r="AY37" s="25" t="s">
        <v>19</v>
      </c>
      <c r="AZ37" s="96"/>
      <c r="BA37" s="173"/>
      <c r="BB37" s="172"/>
      <c r="BC37" s="98"/>
      <c r="BD37" s="5"/>
      <c r="BE37" s="68" t="str">
        <f t="shared" si="0"/>
        <v>0</v>
      </c>
      <c r="BF37" s="70" t="str">
        <f t="shared" si="3"/>
        <v>0</v>
      </c>
      <c r="BG37" s="70" t="s">
        <v>19</v>
      </c>
      <c r="BH37" s="70" t="str">
        <f t="shared" si="1"/>
        <v>0</v>
      </c>
      <c r="BI37" s="62"/>
      <c r="BJ37" s="62"/>
      <c r="BK37" s="60"/>
      <c r="BL37" s="60"/>
      <c r="BM37" s="60"/>
      <c r="BN37" s="60"/>
      <c r="BO37" s="60"/>
      <c r="BP37" s="60"/>
      <c r="BQ37" s="60"/>
      <c r="BR37" s="60"/>
      <c r="BS37" s="60"/>
      <c r="BT37" s="62"/>
      <c r="BU37" s="62" t="s">
        <v>19</v>
      </c>
      <c r="BV37" s="68" t="str">
        <f t="shared" si="2"/>
        <v>0</v>
      </c>
      <c r="BW37" s="65"/>
      <c r="BX37" s="62"/>
      <c r="BY37" s="62" t="str">
        <f>$D$18</f>
        <v>A3  Sterkrade Nord</v>
      </c>
      <c r="BZ37" s="68">
        <f>SUM($BE$35+$BV$41+$BV$47+$BE$58)</f>
        <v>0</v>
      </c>
      <c r="CA37" s="66">
        <f>SUM($AW$35+$AZ$41+$AZ$47+$AW$58)</f>
        <v>0</v>
      </c>
      <c r="CB37" s="72" t="s">
        <v>19</v>
      </c>
      <c r="CC37" s="73">
        <f>SUM($AZ$35+$AW$41+$AW$47+$AZ$58)</f>
        <v>0</v>
      </c>
      <c r="CD37" s="74">
        <f>SUM(CA37-CC37)</f>
        <v>0</v>
      </c>
      <c r="CE37" s="66"/>
      <c r="CF37" s="66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</row>
    <row r="38" spans="2:110" s="4" customFormat="1" ht="15.75" customHeight="1">
      <c r="B38" s="216">
        <v>7</v>
      </c>
      <c r="C38" s="217"/>
      <c r="D38" s="217"/>
      <c r="E38" s="217"/>
      <c r="F38" s="217"/>
      <c r="G38" s="217" t="s">
        <v>16</v>
      </c>
      <c r="H38" s="217"/>
      <c r="I38" s="217"/>
      <c r="J38" s="244">
        <v>0.4708333333333334</v>
      </c>
      <c r="K38" s="244"/>
      <c r="L38" s="244"/>
      <c r="M38" s="244"/>
      <c r="N38" s="245"/>
      <c r="O38" s="226" t="str">
        <f>D20</f>
        <v>A5  VfB Bottrop</v>
      </c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6" t="s">
        <v>20</v>
      </c>
      <c r="AF38" s="139" t="str">
        <f>D16</f>
        <v>A1   RSV Klosterhardt</v>
      </c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246"/>
      <c r="AW38" s="210"/>
      <c r="AX38" s="238"/>
      <c r="AY38" s="16" t="s">
        <v>19</v>
      </c>
      <c r="AZ38" s="238"/>
      <c r="BA38" s="239"/>
      <c r="BB38" s="210"/>
      <c r="BC38" s="211"/>
      <c r="BD38" s="18"/>
      <c r="BE38" s="68" t="str">
        <f t="shared" si="0"/>
        <v>0</v>
      </c>
      <c r="BF38" s="70" t="str">
        <f t="shared" si="3"/>
        <v>0</v>
      </c>
      <c r="BG38" s="70" t="s">
        <v>19</v>
      </c>
      <c r="BH38" s="70" t="str">
        <f t="shared" si="1"/>
        <v>0</v>
      </c>
      <c r="BI38" s="62"/>
      <c r="BJ38" s="62"/>
      <c r="BK38" s="75"/>
      <c r="BL38" s="75"/>
      <c r="BM38" s="76" t="str">
        <f>$D$17</f>
        <v>A2  Concordia Oberhausen</v>
      </c>
      <c r="BN38" s="77">
        <f>SUM($BH$32+$BF$37+$BH$44+$BF$49)</f>
        <v>0</v>
      </c>
      <c r="BO38" s="77">
        <f>SUM($AZ$32+$AW$37+$AZ$44+$AW$49)</f>
        <v>0</v>
      </c>
      <c r="BP38" s="78" t="s">
        <v>19</v>
      </c>
      <c r="BQ38" s="77">
        <f>SUM($AW$32+$AZ$37+$AW$44+$AZ$49)</f>
        <v>0</v>
      </c>
      <c r="BR38" s="79">
        <f>SUM(BO38-BQ38)</f>
        <v>0</v>
      </c>
      <c r="BS38" s="62"/>
      <c r="BT38" s="62"/>
      <c r="BU38" s="62" t="s">
        <v>19</v>
      </c>
      <c r="BV38" s="68" t="str">
        <f t="shared" si="2"/>
        <v>0</v>
      </c>
      <c r="BW38" s="65"/>
      <c r="BX38" s="62"/>
      <c r="BY38" s="67"/>
      <c r="BZ38" s="67"/>
      <c r="CA38" s="67"/>
      <c r="CB38" s="67"/>
      <c r="CC38" s="67"/>
      <c r="CD38" s="67"/>
      <c r="CE38" s="66"/>
      <c r="CF38" s="66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</row>
    <row r="39" spans="2:110" s="4" customFormat="1" ht="15.75" customHeight="1">
      <c r="B39" s="212">
        <v>8</v>
      </c>
      <c r="C39" s="213"/>
      <c r="D39" s="213"/>
      <c r="E39" s="213"/>
      <c r="F39" s="213"/>
      <c r="G39" s="213" t="s">
        <v>22</v>
      </c>
      <c r="H39" s="213"/>
      <c r="I39" s="213"/>
      <c r="J39" s="214">
        <v>0.4791666666666667</v>
      </c>
      <c r="K39" s="214"/>
      <c r="L39" s="214"/>
      <c r="M39" s="214"/>
      <c r="N39" s="215"/>
      <c r="O39" s="174" t="str">
        <f>AG20</f>
        <v>B5   SF Königshardt</v>
      </c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8" t="s">
        <v>20</v>
      </c>
      <c r="AF39" s="164" t="str">
        <f>AG16</f>
        <v>B1   BW Fuhlenbrock</v>
      </c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5"/>
      <c r="AW39" s="166"/>
      <c r="AX39" s="167"/>
      <c r="AY39" s="8" t="s">
        <v>19</v>
      </c>
      <c r="AZ39" s="167"/>
      <c r="BA39" s="168"/>
      <c r="BB39" s="166"/>
      <c r="BC39" s="169"/>
      <c r="BD39" s="18"/>
      <c r="BE39" s="68" t="str">
        <f t="shared" si="0"/>
        <v>0</v>
      </c>
      <c r="BF39" s="70" t="str">
        <f t="shared" si="3"/>
        <v>0</v>
      </c>
      <c r="BG39" s="70" t="s">
        <v>19</v>
      </c>
      <c r="BH39" s="70" t="str">
        <f t="shared" si="1"/>
        <v>0</v>
      </c>
      <c r="BI39" s="62"/>
      <c r="BJ39" s="62"/>
      <c r="BK39" s="75"/>
      <c r="BL39" s="75"/>
      <c r="BM39" s="76">
        <f>$D$21</f>
        <v>0</v>
      </c>
      <c r="BN39" s="77">
        <f>SUM($BF$36+$BH$40+$BF$45+$BH$49)</f>
        <v>0</v>
      </c>
      <c r="BO39" s="77">
        <f>SUM($AW$36+$AZ$40+$AW$45+$AZ$49)</f>
        <v>0</v>
      </c>
      <c r="BP39" s="78" t="s">
        <v>19</v>
      </c>
      <c r="BQ39" s="77">
        <f>SUM($AZ$36+$AW$40+$AZ$45+$AW$49)</f>
        <v>0</v>
      </c>
      <c r="BR39" s="79">
        <f>SUM(BO39-BQ39)</f>
        <v>0</v>
      </c>
      <c r="BS39" s="62"/>
      <c r="BT39" s="62"/>
      <c r="BU39" s="62" t="s">
        <v>19</v>
      </c>
      <c r="BV39" s="68" t="str">
        <f t="shared" si="2"/>
        <v>0</v>
      </c>
      <c r="BW39" s="65"/>
      <c r="BX39" s="62"/>
      <c r="BY39" s="71" t="s">
        <v>13</v>
      </c>
      <c r="BZ39" s="62" t="s">
        <v>24</v>
      </c>
      <c r="CA39" s="160" t="s">
        <v>25</v>
      </c>
      <c r="CB39" s="160"/>
      <c r="CC39" s="160"/>
      <c r="CD39" s="72" t="s">
        <v>26</v>
      </c>
      <c r="CE39" s="66"/>
      <c r="CF39" s="66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</row>
    <row r="40" spans="2:110" s="4" customFormat="1" ht="3" customHeight="1" thickBot="1">
      <c r="B40" s="247"/>
      <c r="C40" s="241"/>
      <c r="D40" s="241"/>
      <c r="E40" s="241"/>
      <c r="F40" s="241"/>
      <c r="G40" s="241"/>
      <c r="H40" s="241"/>
      <c r="I40" s="241"/>
      <c r="J40" s="242"/>
      <c r="K40" s="242"/>
      <c r="L40" s="242"/>
      <c r="M40" s="242"/>
      <c r="N40" s="243"/>
      <c r="O40" s="24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25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1"/>
      <c r="AW40" s="172"/>
      <c r="AX40" s="96"/>
      <c r="AY40" s="25" t="s">
        <v>19</v>
      </c>
      <c r="AZ40" s="96"/>
      <c r="BA40" s="173"/>
      <c r="BB40" s="172"/>
      <c r="BC40" s="98"/>
      <c r="BD40" s="18"/>
      <c r="BE40" s="68" t="str">
        <f t="shared" si="0"/>
        <v>0</v>
      </c>
      <c r="BF40" s="70" t="str">
        <f t="shared" si="3"/>
        <v>0</v>
      </c>
      <c r="BG40" s="70" t="s">
        <v>19</v>
      </c>
      <c r="BH40" s="70" t="str">
        <f t="shared" si="1"/>
        <v>0</v>
      </c>
      <c r="BI40" s="62"/>
      <c r="BJ40" s="62"/>
      <c r="BK40" s="75"/>
      <c r="BL40" s="75"/>
      <c r="BM40" s="76" t="str">
        <f>$D$20</f>
        <v>A5  VfB Bottrop</v>
      </c>
      <c r="BN40" s="77" t="e">
        <f>SUM($BF$33+$BH$37+$BF$41+$BH$45)</f>
        <v>#VALUE!</v>
      </c>
      <c r="BO40" s="77">
        <f>SUM($AW$33+$AZ$37+$AW$41+$AZ$45)</f>
        <v>0</v>
      </c>
      <c r="BP40" s="78" t="s">
        <v>19</v>
      </c>
      <c r="BQ40" s="77">
        <f>SUM($AZ$33+$AW$37+$AZ$41+$AW$45)</f>
        <v>0</v>
      </c>
      <c r="BR40" s="79">
        <f>SUM(BO40-BQ40)</f>
        <v>0</v>
      </c>
      <c r="BS40" s="62"/>
      <c r="BT40" s="62"/>
      <c r="BU40" s="62" t="s">
        <v>19</v>
      </c>
      <c r="BV40" s="68" t="str">
        <f t="shared" si="2"/>
        <v>0</v>
      </c>
      <c r="BW40" s="65"/>
      <c r="BX40" s="62"/>
      <c r="BY40" s="62" t="str">
        <f>$AG$16</f>
        <v>B1   BW Fuhlenbrock</v>
      </c>
      <c r="BZ40" s="68">
        <f>SUM($BE$33+$BV$39+$BE$48+$BV$62)</f>
        <v>0</v>
      </c>
      <c r="CA40" s="66">
        <f>SUM($AW$33+$AZ$39+$AW$48+$AZ$62)</f>
        <v>0</v>
      </c>
      <c r="CB40" s="72" t="s">
        <v>19</v>
      </c>
      <c r="CC40" s="73">
        <f>SUM($AZ$33+$AW$39+$AZ$48+$AW$62)</f>
        <v>0</v>
      </c>
      <c r="CD40" s="74">
        <f>SUM(CA40-CC40)</f>
        <v>0</v>
      </c>
      <c r="CE40" s="66"/>
      <c r="CF40" s="66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</row>
    <row r="41" spans="2:110" s="4" customFormat="1" ht="15.75" customHeight="1">
      <c r="B41" s="216">
        <v>9</v>
      </c>
      <c r="C41" s="217"/>
      <c r="D41" s="217"/>
      <c r="E41" s="217"/>
      <c r="F41" s="217"/>
      <c r="G41" s="217" t="s">
        <v>16</v>
      </c>
      <c r="H41" s="217"/>
      <c r="I41" s="217"/>
      <c r="J41" s="244">
        <v>0.4875</v>
      </c>
      <c r="K41" s="244"/>
      <c r="L41" s="244"/>
      <c r="M41" s="244"/>
      <c r="N41" s="245"/>
      <c r="O41" s="226" t="str">
        <f>D17</f>
        <v>A2  Concordia Oberhausen</v>
      </c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6" t="s">
        <v>20</v>
      </c>
      <c r="AF41" s="139" t="str">
        <f>D18</f>
        <v>A3  Sterkrade Nord</v>
      </c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246"/>
      <c r="AW41" s="210"/>
      <c r="AX41" s="238"/>
      <c r="AY41" s="16" t="s">
        <v>19</v>
      </c>
      <c r="AZ41" s="238"/>
      <c r="BA41" s="239"/>
      <c r="BB41" s="210"/>
      <c r="BC41" s="211"/>
      <c r="BD41" s="18"/>
      <c r="BE41" s="68" t="str">
        <f t="shared" si="0"/>
        <v>0</v>
      </c>
      <c r="BF41" s="70" t="str">
        <f t="shared" si="3"/>
        <v>0</v>
      </c>
      <c r="BG41" s="70" t="s">
        <v>19</v>
      </c>
      <c r="BH41" s="70" t="str">
        <f t="shared" si="1"/>
        <v>0</v>
      </c>
      <c r="BI41" s="62"/>
      <c r="BJ41" s="62"/>
      <c r="BK41" s="75"/>
      <c r="BL41" s="75"/>
      <c r="BM41" s="76" t="str">
        <f>$D$18</f>
        <v>A3  Sterkrade Nord</v>
      </c>
      <c r="BN41" s="77">
        <f>SUM($BH$33+$BF$40+$BF$44+$BH$48)</f>
        <v>0</v>
      </c>
      <c r="BO41" s="77">
        <f>SUM($AZ$33+$AW$40+$AW$44+$AZ$48)</f>
        <v>0</v>
      </c>
      <c r="BP41" s="78" t="s">
        <v>19</v>
      </c>
      <c r="BQ41" s="77">
        <f>SUM($AW$33+$AZ$40+$AZ$44+$AW$48)</f>
        <v>0</v>
      </c>
      <c r="BR41" s="79">
        <f>SUM(BO41-BQ41)</f>
        <v>0</v>
      </c>
      <c r="BS41" s="62"/>
      <c r="BT41" s="62"/>
      <c r="BU41" s="62" t="s">
        <v>19</v>
      </c>
      <c r="BV41" s="68" t="str">
        <f t="shared" si="2"/>
        <v>0</v>
      </c>
      <c r="BW41" s="65"/>
      <c r="BX41" s="62"/>
      <c r="BY41" s="62" t="str">
        <f>$AG$19</f>
        <v>B4   RW Fuhlenbrock</v>
      </c>
      <c r="BZ41" s="68">
        <f>SUM($BV$36+$BE$45+$BV$51+$BE$62)</f>
        <v>0</v>
      </c>
      <c r="CA41" s="66">
        <f>SUM($AZ$36+$AW$45+$AZ$51+$AW$62)</f>
        <v>0</v>
      </c>
      <c r="CB41" s="72" t="s">
        <v>19</v>
      </c>
      <c r="CC41" s="73">
        <f>SUM($AW$36+$AZ$45+$AW$51+$AZ$62)</f>
        <v>0</v>
      </c>
      <c r="CD41" s="74">
        <f>SUM(CA41-CC41)</f>
        <v>0</v>
      </c>
      <c r="CE41" s="66"/>
      <c r="CF41" s="66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</row>
    <row r="42" spans="2:110" s="4" customFormat="1" ht="15.75" customHeight="1">
      <c r="B42" s="212">
        <v>10</v>
      </c>
      <c r="C42" s="213"/>
      <c r="D42" s="213"/>
      <c r="E42" s="213"/>
      <c r="F42" s="213"/>
      <c r="G42" s="213" t="s">
        <v>22</v>
      </c>
      <c r="H42" s="213"/>
      <c r="I42" s="213"/>
      <c r="J42" s="214">
        <v>0.49583333333333335</v>
      </c>
      <c r="K42" s="214"/>
      <c r="L42" s="214"/>
      <c r="M42" s="214"/>
      <c r="N42" s="215"/>
      <c r="O42" s="174" t="str">
        <f>AG17</f>
        <v>B2   GA Sterkrade</v>
      </c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8" t="s">
        <v>20</v>
      </c>
      <c r="AF42" s="164" t="str">
        <f>AG18</f>
        <v>B3   GW Holten</v>
      </c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5"/>
      <c r="AW42" s="166"/>
      <c r="AX42" s="167"/>
      <c r="AY42" s="8" t="s">
        <v>19</v>
      </c>
      <c r="AZ42" s="167"/>
      <c r="BA42" s="168"/>
      <c r="BB42" s="166"/>
      <c r="BC42" s="169"/>
      <c r="BD42" s="18"/>
      <c r="BE42" s="68" t="str">
        <f t="shared" si="0"/>
        <v>0</v>
      </c>
      <c r="BF42" s="70" t="str">
        <f t="shared" si="3"/>
        <v>0</v>
      </c>
      <c r="BG42" s="70" t="s">
        <v>19</v>
      </c>
      <c r="BH42" s="70" t="str">
        <f t="shared" si="1"/>
        <v>0</v>
      </c>
      <c r="BI42" s="62"/>
      <c r="BJ42" s="62"/>
      <c r="BK42" s="75"/>
      <c r="BL42" s="75"/>
      <c r="BM42" s="80" t="str">
        <f>$D$16</f>
        <v>A1   RSV Klosterhardt</v>
      </c>
      <c r="BN42" s="77" t="e">
        <f>SUM($BF$32+$BH$36+$BH$41+$BF$48)</f>
        <v>#VALUE!</v>
      </c>
      <c r="BO42" s="77">
        <f>SUM($AW$32+$AZ$36+$AZ$41+$AW$48)</f>
        <v>0</v>
      </c>
      <c r="BP42" s="78" t="s">
        <v>19</v>
      </c>
      <c r="BQ42" s="77">
        <f>SUM($AZ$32+$AW$36+$AW$41+$AZ$48)</f>
        <v>0</v>
      </c>
      <c r="BR42" s="81">
        <f>SUM(BO42-BQ42)</f>
        <v>0</v>
      </c>
      <c r="BS42" s="62"/>
      <c r="BT42" s="62"/>
      <c r="BU42" s="62" t="s">
        <v>19</v>
      </c>
      <c r="BV42" s="68" t="str">
        <f t="shared" si="2"/>
        <v>0</v>
      </c>
      <c r="BW42" s="65"/>
      <c r="BX42" s="62"/>
      <c r="BY42" s="62" t="str">
        <f>$AG$17</f>
        <v>B2   GA Sterkrade</v>
      </c>
      <c r="BZ42" s="68">
        <f>SUM($BV$33+$BE$42+$BE$51+$BV$65)</f>
        <v>0</v>
      </c>
      <c r="CA42" s="66">
        <f>SUM($AZ$33+$AW$42+$AW$51+$AZ$65)</f>
        <v>0</v>
      </c>
      <c r="CB42" s="72" t="s">
        <v>19</v>
      </c>
      <c r="CC42" s="73">
        <f>SUM($AW$33+$AZ$42+$AZ$51+$AW$65)</f>
        <v>0</v>
      </c>
      <c r="CD42" s="74">
        <f>SUM(CA42-CC42)</f>
        <v>0</v>
      </c>
      <c r="CE42" s="66"/>
      <c r="CF42" s="66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</row>
    <row r="43" spans="2:110" s="4" customFormat="1" ht="15.75" customHeight="1" thickBot="1">
      <c r="B43" s="247">
        <v>11</v>
      </c>
      <c r="C43" s="241"/>
      <c r="D43" s="241"/>
      <c r="E43" s="241"/>
      <c r="F43" s="241"/>
      <c r="G43" s="241" t="s">
        <v>31</v>
      </c>
      <c r="H43" s="241"/>
      <c r="I43" s="241"/>
      <c r="J43" s="242">
        <v>0.5041666666666667</v>
      </c>
      <c r="K43" s="242"/>
      <c r="L43" s="242"/>
      <c r="M43" s="242"/>
      <c r="N43" s="243"/>
      <c r="O43" s="240" t="str">
        <f>R24</f>
        <v>C2  TB Oberhausen</v>
      </c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25" t="s">
        <v>20</v>
      </c>
      <c r="AF43" s="170" t="str">
        <f>R25</f>
        <v>C3  SG Osterfeld</v>
      </c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1"/>
      <c r="AW43" s="172"/>
      <c r="AX43" s="96"/>
      <c r="AY43" s="25" t="s">
        <v>19</v>
      </c>
      <c r="AZ43" s="96"/>
      <c r="BA43" s="173"/>
      <c r="BB43" s="172"/>
      <c r="BC43" s="98"/>
      <c r="BD43" s="18"/>
      <c r="BE43" s="68" t="str">
        <f t="shared" si="0"/>
        <v>0</v>
      </c>
      <c r="BF43" s="70" t="str">
        <f t="shared" si="3"/>
        <v>0</v>
      </c>
      <c r="BG43" s="70" t="s">
        <v>19</v>
      </c>
      <c r="BH43" s="70" t="str">
        <f t="shared" si="1"/>
        <v>0</v>
      </c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 t="s">
        <v>19</v>
      </c>
      <c r="BV43" s="68" t="str">
        <f t="shared" si="2"/>
        <v>0</v>
      </c>
      <c r="BW43" s="65"/>
      <c r="BX43" s="62"/>
      <c r="BY43" s="62" t="str">
        <f>$AG$18</f>
        <v>B3   GW Holten</v>
      </c>
      <c r="BZ43" s="68">
        <f>SUM($BE$36+$BV$42+$BV$48+$BE$59)</f>
        <v>0</v>
      </c>
      <c r="CA43" s="66">
        <f>SUM($AW$36+$AZ$42+$AZ$48+$AW$59)</f>
        <v>0</v>
      </c>
      <c r="CB43" s="72" t="s">
        <v>19</v>
      </c>
      <c r="CC43" s="73">
        <f>SUM($AZ$36+$AW$42+$AW$48+$AZ$59)</f>
        <v>0</v>
      </c>
      <c r="CD43" s="74">
        <f>SUM(CA43-CC43)</f>
        <v>0</v>
      </c>
      <c r="CE43" s="66"/>
      <c r="CF43" s="66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</row>
    <row r="44" spans="2:110" s="4" customFormat="1" ht="15.75" customHeight="1">
      <c r="B44" s="216">
        <v>12</v>
      </c>
      <c r="C44" s="217"/>
      <c r="D44" s="217"/>
      <c r="E44" s="217"/>
      <c r="F44" s="217"/>
      <c r="G44" s="217" t="s">
        <v>16</v>
      </c>
      <c r="H44" s="217"/>
      <c r="I44" s="217"/>
      <c r="J44" s="244">
        <v>0.5145833333333333</v>
      </c>
      <c r="K44" s="244"/>
      <c r="L44" s="244"/>
      <c r="M44" s="244"/>
      <c r="N44" s="245"/>
      <c r="O44" s="226" t="str">
        <f>D19</f>
        <v>A4  VfR Ebel</v>
      </c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6" t="s">
        <v>20</v>
      </c>
      <c r="AF44" s="139" t="str">
        <f>D20</f>
        <v>A5  VfB Bottrop</v>
      </c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246"/>
      <c r="AW44" s="210"/>
      <c r="AX44" s="238"/>
      <c r="AY44" s="16" t="s">
        <v>19</v>
      </c>
      <c r="AZ44" s="238"/>
      <c r="BA44" s="239"/>
      <c r="BB44" s="210"/>
      <c r="BC44" s="211"/>
      <c r="BD44" s="18"/>
      <c r="BE44" s="68" t="str">
        <f t="shared" si="0"/>
        <v>0</v>
      </c>
      <c r="BF44" s="70" t="str">
        <f t="shared" si="3"/>
        <v>0</v>
      </c>
      <c r="BG44" s="70" t="s">
        <v>19</v>
      </c>
      <c r="BH44" s="70" t="str">
        <f t="shared" si="1"/>
        <v>0</v>
      </c>
      <c r="BI44" s="62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2"/>
      <c r="BU44" s="62" t="s">
        <v>19</v>
      </c>
      <c r="BV44" s="68" t="str">
        <f t="shared" si="2"/>
        <v>0</v>
      </c>
      <c r="BW44" s="65"/>
      <c r="BX44" s="62"/>
      <c r="BY44" s="62" t="str">
        <f>$AG$20</f>
        <v>B5   SF Königshardt</v>
      </c>
      <c r="BZ44" s="68">
        <f>SUM($BE$39+$BV$45+$BV$59+$BE$65)</f>
        <v>0</v>
      </c>
      <c r="CA44" s="66">
        <f>SUM($AW$39+$AZ$45+$AZ$59+$AW$65)</f>
        <v>0</v>
      </c>
      <c r="CB44" s="72" t="s">
        <v>19</v>
      </c>
      <c r="CC44" s="73">
        <f>SUM($AZ$39+$AW$45+$AW$59+$AZ$65)</f>
        <v>0</v>
      </c>
      <c r="CD44" s="74">
        <f>SUM(CA44-CC44)</f>
        <v>0</v>
      </c>
      <c r="CE44" s="66"/>
      <c r="CF44" s="66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</row>
    <row r="45" spans="2:110" s="4" customFormat="1" ht="15.75" customHeight="1">
      <c r="B45" s="212">
        <v>13</v>
      </c>
      <c r="C45" s="213"/>
      <c r="D45" s="213"/>
      <c r="E45" s="213"/>
      <c r="F45" s="213"/>
      <c r="G45" s="213" t="s">
        <v>22</v>
      </c>
      <c r="H45" s="213"/>
      <c r="I45" s="213"/>
      <c r="J45" s="214">
        <v>0.5229166666666667</v>
      </c>
      <c r="K45" s="214"/>
      <c r="L45" s="214"/>
      <c r="M45" s="214"/>
      <c r="N45" s="215"/>
      <c r="O45" s="174" t="str">
        <f>AG19</f>
        <v>B4   RW Fuhlenbrock</v>
      </c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8" t="s">
        <v>20</v>
      </c>
      <c r="AF45" s="164" t="str">
        <f>AG20</f>
        <v>B5   SF Königshardt</v>
      </c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5"/>
      <c r="AW45" s="166"/>
      <c r="AX45" s="167"/>
      <c r="AY45" s="8" t="s">
        <v>19</v>
      </c>
      <c r="AZ45" s="167"/>
      <c r="BA45" s="168"/>
      <c r="BB45" s="166"/>
      <c r="BC45" s="169"/>
      <c r="BD45" s="18"/>
      <c r="BE45" s="68" t="str">
        <f t="shared" si="0"/>
        <v>0</v>
      </c>
      <c r="BF45" s="70" t="str">
        <f t="shared" si="3"/>
        <v>0</v>
      </c>
      <c r="BG45" s="70" t="s">
        <v>19</v>
      </c>
      <c r="BH45" s="70" t="str">
        <f t="shared" si="1"/>
        <v>0</v>
      </c>
      <c r="BI45" s="62"/>
      <c r="BJ45" s="62"/>
      <c r="BK45" s="75"/>
      <c r="BL45" s="75"/>
      <c r="BM45" s="76" t="str">
        <f>AG16</f>
        <v>B1   BW Fuhlenbrock</v>
      </c>
      <c r="BN45" s="77" t="e">
        <f>SUM($BH$35+$BF$42+$BF$46+#REF!)</f>
        <v>#REF!</v>
      </c>
      <c r="BO45" s="77" t="e">
        <f>SUM($AZ$35+$AW$42+$AW$46+#REF!)</f>
        <v>#REF!</v>
      </c>
      <c r="BP45" s="78" t="s">
        <v>19</v>
      </c>
      <c r="BQ45" s="77" t="e">
        <f>SUM($AW$35+$AZ$42+$AZ$46+#REF!)</f>
        <v>#REF!</v>
      </c>
      <c r="BR45" s="79" t="e">
        <f>SUM(BO45-BQ45)</f>
        <v>#REF!</v>
      </c>
      <c r="BS45" s="62"/>
      <c r="BT45" s="62"/>
      <c r="BU45" s="62" t="s">
        <v>19</v>
      </c>
      <c r="BV45" s="68" t="str">
        <f t="shared" si="2"/>
        <v>0</v>
      </c>
      <c r="BW45" s="65"/>
      <c r="BX45" s="62"/>
      <c r="BY45" s="67"/>
      <c r="BZ45" s="67"/>
      <c r="CA45" s="67"/>
      <c r="CB45" s="67"/>
      <c r="CC45" s="67"/>
      <c r="CD45" s="67"/>
      <c r="CE45" s="66"/>
      <c r="CF45" s="66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</row>
    <row r="46" spans="2:110" s="4" customFormat="1" ht="3" customHeight="1" thickBot="1">
      <c r="B46" s="247"/>
      <c r="C46" s="241"/>
      <c r="D46" s="241"/>
      <c r="E46" s="241"/>
      <c r="F46" s="241"/>
      <c r="G46" s="241"/>
      <c r="H46" s="241"/>
      <c r="I46" s="241"/>
      <c r="J46" s="242"/>
      <c r="K46" s="242"/>
      <c r="L46" s="242"/>
      <c r="M46" s="242"/>
      <c r="N46" s="243"/>
      <c r="O46" s="24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25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1"/>
      <c r="AW46" s="172"/>
      <c r="AX46" s="96"/>
      <c r="AY46" s="25" t="s">
        <v>19</v>
      </c>
      <c r="AZ46" s="96"/>
      <c r="BA46" s="173"/>
      <c r="BB46" s="172"/>
      <c r="BC46" s="98"/>
      <c r="BD46" s="18"/>
      <c r="BE46" s="68" t="str">
        <f t="shared" si="0"/>
        <v>0</v>
      </c>
      <c r="BF46" s="70" t="str">
        <f t="shared" si="3"/>
        <v>0</v>
      </c>
      <c r="BG46" s="70" t="s">
        <v>19</v>
      </c>
      <c r="BH46" s="70" t="str">
        <f t="shared" si="1"/>
        <v>0</v>
      </c>
      <c r="BI46" s="62"/>
      <c r="BJ46" s="62"/>
      <c r="BK46" s="75"/>
      <c r="BL46" s="75"/>
      <c r="BM46" s="76" t="str">
        <f>AG17</f>
        <v>B2   GA Sterkrade</v>
      </c>
      <c r="BN46" s="77" t="e">
        <f>SUM($BF$38+$BH$42+$BF$47+#REF!)</f>
        <v>#REF!</v>
      </c>
      <c r="BO46" s="77" t="e">
        <f>SUM($AW$38+$AZ$42+$AW$47+#REF!)</f>
        <v>#REF!</v>
      </c>
      <c r="BP46" s="78" t="s">
        <v>19</v>
      </c>
      <c r="BQ46" s="77" t="e">
        <f>SUM($AZ$38+$AW$42+$AZ$47+#REF!)</f>
        <v>#REF!</v>
      </c>
      <c r="BR46" s="79" t="e">
        <f>SUM(BO46-BQ46)</f>
        <v>#REF!</v>
      </c>
      <c r="BS46" s="62"/>
      <c r="BT46" s="62"/>
      <c r="BU46" s="62" t="s">
        <v>19</v>
      </c>
      <c r="BV46" s="68" t="str">
        <f t="shared" si="2"/>
        <v>0</v>
      </c>
      <c r="BW46" s="65"/>
      <c r="BX46" s="62"/>
      <c r="BY46" s="71" t="s">
        <v>30</v>
      </c>
      <c r="BZ46" s="62" t="s">
        <v>24</v>
      </c>
      <c r="CA46" s="160" t="s">
        <v>25</v>
      </c>
      <c r="CB46" s="160"/>
      <c r="CC46" s="160"/>
      <c r="CD46" s="72" t="s">
        <v>26</v>
      </c>
      <c r="CE46" s="66"/>
      <c r="CF46" s="66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</row>
    <row r="47" spans="2:110" s="4" customFormat="1" ht="15.75" customHeight="1">
      <c r="B47" s="216">
        <v>14</v>
      </c>
      <c r="C47" s="217"/>
      <c r="D47" s="217"/>
      <c r="E47" s="217"/>
      <c r="F47" s="217"/>
      <c r="G47" s="217" t="s">
        <v>16</v>
      </c>
      <c r="H47" s="217"/>
      <c r="I47" s="217"/>
      <c r="J47" s="244">
        <v>0.53125</v>
      </c>
      <c r="K47" s="244"/>
      <c r="L47" s="244"/>
      <c r="M47" s="244"/>
      <c r="N47" s="245"/>
      <c r="O47" s="226" t="str">
        <f>D16</f>
        <v>A1   RSV Klosterhardt</v>
      </c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6" t="s">
        <v>20</v>
      </c>
      <c r="AF47" s="139" t="str">
        <f>D18</f>
        <v>A3  Sterkrade Nord</v>
      </c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246"/>
      <c r="AW47" s="210"/>
      <c r="AX47" s="238"/>
      <c r="AY47" s="16" t="s">
        <v>19</v>
      </c>
      <c r="AZ47" s="238"/>
      <c r="BA47" s="239"/>
      <c r="BB47" s="210"/>
      <c r="BC47" s="211"/>
      <c r="BD47" s="18"/>
      <c r="BE47" s="68" t="str">
        <f t="shared" si="0"/>
        <v>0</v>
      </c>
      <c r="BF47" s="70" t="str">
        <f t="shared" si="3"/>
        <v>0</v>
      </c>
      <c r="BG47" s="70" t="s">
        <v>19</v>
      </c>
      <c r="BH47" s="70" t="str">
        <f t="shared" si="1"/>
        <v>0</v>
      </c>
      <c r="BI47" s="62"/>
      <c r="BJ47" s="62"/>
      <c r="BK47" s="75"/>
      <c r="BL47" s="75"/>
      <c r="BM47" s="80" t="str">
        <f>AG18</f>
        <v>B3   GW Holten</v>
      </c>
      <c r="BN47" s="77" t="e">
        <f>SUM($BF$34+$BH$38+$BH$43+#REF!)</f>
        <v>#REF!</v>
      </c>
      <c r="BO47" s="77" t="e">
        <f>SUM($AW$34+$AZ$38+$AZ$43+#REF!)</f>
        <v>#REF!</v>
      </c>
      <c r="BP47" s="78" t="s">
        <v>19</v>
      </c>
      <c r="BQ47" s="77" t="e">
        <f>SUM($AZ$34+$AW$38+$AW$43+#REF!)</f>
        <v>#REF!</v>
      </c>
      <c r="BR47" s="81" t="e">
        <f>SUM(BO47-BQ47)</f>
        <v>#REF!</v>
      </c>
      <c r="BS47" s="62"/>
      <c r="BT47" s="62"/>
      <c r="BU47" s="62" t="s">
        <v>19</v>
      </c>
      <c r="BV47" s="68" t="str">
        <f t="shared" si="2"/>
        <v>0</v>
      </c>
      <c r="BW47" s="65"/>
      <c r="BX47" s="62"/>
      <c r="BY47" s="62" t="str">
        <f>$R$24</f>
        <v>C2  TB Oberhausen</v>
      </c>
      <c r="BZ47" s="68">
        <f>SUM($BV$34+$BE$43+$BE$52+$BV$66)</f>
        <v>0</v>
      </c>
      <c r="CA47" s="66">
        <f>SUM($AZ$34+$AW$43+$AW$52+$AZ$66)</f>
        <v>0</v>
      </c>
      <c r="CB47" s="72" t="s">
        <v>19</v>
      </c>
      <c r="CC47" s="73">
        <f>SUM($AW$34+$AZ$43+$AZ$52+$AW$66)</f>
        <v>0</v>
      </c>
      <c r="CD47" s="74">
        <f>SUM(CA47-CC47)</f>
        <v>0</v>
      </c>
      <c r="CE47" s="66"/>
      <c r="CF47" s="66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</row>
    <row r="48" spans="2:110" s="4" customFormat="1" ht="15.75" customHeight="1">
      <c r="B48" s="212">
        <v>15</v>
      </c>
      <c r="C48" s="213"/>
      <c r="D48" s="213"/>
      <c r="E48" s="213"/>
      <c r="F48" s="213"/>
      <c r="G48" s="213" t="s">
        <v>22</v>
      </c>
      <c r="H48" s="213"/>
      <c r="I48" s="213"/>
      <c r="J48" s="214">
        <v>0.5395833333333333</v>
      </c>
      <c r="K48" s="214"/>
      <c r="L48" s="214"/>
      <c r="M48" s="214"/>
      <c r="N48" s="215"/>
      <c r="O48" s="174" t="str">
        <f>AG16</f>
        <v>B1   BW Fuhlenbrock</v>
      </c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8" t="s">
        <v>20</v>
      </c>
      <c r="AF48" s="164" t="str">
        <f>AG18</f>
        <v>B3   GW Holten</v>
      </c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5"/>
      <c r="AW48" s="166"/>
      <c r="AX48" s="167"/>
      <c r="AY48" s="8" t="s">
        <v>19</v>
      </c>
      <c r="AZ48" s="167"/>
      <c r="BA48" s="168"/>
      <c r="BB48" s="166"/>
      <c r="BC48" s="169"/>
      <c r="BD48" s="18"/>
      <c r="BE48" s="68" t="str">
        <f t="shared" si="0"/>
        <v>0</v>
      </c>
      <c r="BF48" s="70" t="str">
        <f t="shared" si="3"/>
        <v>0</v>
      </c>
      <c r="BG48" s="70" t="s">
        <v>19</v>
      </c>
      <c r="BH48" s="70" t="str">
        <f t="shared" si="1"/>
        <v>0</v>
      </c>
      <c r="BI48" s="62"/>
      <c r="BJ48" s="62"/>
      <c r="BK48" s="75"/>
      <c r="BL48" s="75"/>
      <c r="BM48" s="76" t="str">
        <f>AG20</f>
        <v>B5   SF Königshardt</v>
      </c>
      <c r="BN48" s="77">
        <f>SUM($BF$35+$BH$39+$BF$43+$BH$47)</f>
        <v>0</v>
      </c>
      <c r="BO48" s="77">
        <f>SUM($AW$35+$AZ$39+$AW$43+$AZ$47)</f>
        <v>0</v>
      </c>
      <c r="BP48" s="78" t="s">
        <v>19</v>
      </c>
      <c r="BQ48" s="77">
        <f>SUM($AZ$35+$AW$39+$AZ$43+$AW$47)</f>
        <v>0</v>
      </c>
      <c r="BR48" s="79">
        <f>SUM(BO48-BQ48)</f>
        <v>0</v>
      </c>
      <c r="BS48" s="62"/>
      <c r="BT48" s="62"/>
      <c r="BU48" s="62" t="s">
        <v>19</v>
      </c>
      <c r="BV48" s="68" t="str">
        <f t="shared" si="2"/>
        <v>0</v>
      </c>
      <c r="BW48" s="65"/>
      <c r="BX48" s="62"/>
      <c r="BY48" s="62" t="str">
        <f>$R$23</f>
        <v>C1  Batenbrocker RPK</v>
      </c>
      <c r="BZ48" s="68">
        <f>SUM($BE$34+$BV$40+$BE$49+$BV$63)</f>
        <v>0</v>
      </c>
      <c r="CA48" s="66">
        <f>SUM($AW$34+$AZ$40+$AW$49+$AZ$63)</f>
        <v>0</v>
      </c>
      <c r="CB48" s="72" t="s">
        <v>19</v>
      </c>
      <c r="CC48" s="73">
        <f>SUM($AZ$34+$AW$40+$AZ$49+$AW$63)</f>
        <v>0</v>
      </c>
      <c r="CD48" s="74">
        <f>SUM(CA48-CC48)</f>
        <v>0</v>
      </c>
      <c r="CE48" s="66"/>
      <c r="CF48" s="66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</row>
    <row r="49" spans="2:110" s="4" customFormat="1" ht="15.75" customHeight="1" thickBot="1">
      <c r="B49" s="247">
        <v>16</v>
      </c>
      <c r="C49" s="241"/>
      <c r="D49" s="241"/>
      <c r="E49" s="241"/>
      <c r="F49" s="241"/>
      <c r="G49" s="241" t="s">
        <v>31</v>
      </c>
      <c r="H49" s="241"/>
      <c r="I49" s="241"/>
      <c r="J49" s="242">
        <v>0.5479166666666667</v>
      </c>
      <c r="K49" s="242"/>
      <c r="L49" s="242"/>
      <c r="M49" s="242"/>
      <c r="N49" s="243"/>
      <c r="O49" s="240" t="str">
        <f>R23</f>
        <v>C1  Batenbrocker RPK</v>
      </c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25" t="s">
        <v>20</v>
      </c>
      <c r="AF49" s="170" t="str">
        <f>R25</f>
        <v>C3  SG Osterfeld</v>
      </c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1"/>
      <c r="AW49" s="172"/>
      <c r="AX49" s="96"/>
      <c r="AY49" s="25" t="s">
        <v>19</v>
      </c>
      <c r="AZ49" s="96"/>
      <c r="BA49" s="173"/>
      <c r="BB49" s="172"/>
      <c r="BC49" s="98"/>
      <c r="BD49" s="18"/>
      <c r="BE49" s="68" t="str">
        <f t="shared" si="0"/>
        <v>0</v>
      </c>
      <c r="BF49" s="70" t="str">
        <f t="shared" si="3"/>
        <v>0</v>
      </c>
      <c r="BG49" s="70" t="s">
        <v>19</v>
      </c>
      <c r="BH49" s="70" t="str">
        <f t="shared" si="1"/>
        <v>0</v>
      </c>
      <c r="BI49" s="62"/>
      <c r="BJ49" s="62"/>
      <c r="BK49" s="75"/>
      <c r="BL49" s="75"/>
      <c r="BM49" s="76">
        <f>AG21</f>
        <v>0</v>
      </c>
      <c r="BN49" s="77" t="e">
        <f>SUM($BH$34+$BF$39+$BH$46+#REF!)</f>
        <v>#REF!</v>
      </c>
      <c r="BO49" s="77" t="e">
        <f>SUM($AZ$34+$AW$39+$AZ$46+#REF!)</f>
        <v>#REF!</v>
      </c>
      <c r="BP49" s="78" t="s">
        <v>19</v>
      </c>
      <c r="BQ49" s="77" t="e">
        <f>SUM($AW$34+$AZ$39+$AW$46+#REF!)</f>
        <v>#REF!</v>
      </c>
      <c r="BR49" s="79" t="e">
        <f>SUM(BO49-BQ49)</f>
        <v>#REF!</v>
      </c>
      <c r="BS49" s="62"/>
      <c r="BT49" s="62"/>
      <c r="BU49" s="62" t="s">
        <v>19</v>
      </c>
      <c r="BV49" s="68" t="str">
        <f t="shared" si="2"/>
        <v>0</v>
      </c>
      <c r="BW49" s="65"/>
      <c r="BX49" s="62"/>
      <c r="BY49" s="62" t="str">
        <f>$R$26</f>
        <v>C4  Arminia Klosterhardt</v>
      </c>
      <c r="BZ49" s="68">
        <f>SUM($BV$37+$BE$46+$BV$52+$BE$63)</f>
        <v>0</v>
      </c>
      <c r="CA49" s="66">
        <f>SUM($AZ$37+$AW$46+$AZ$52+$AW$63)</f>
        <v>0</v>
      </c>
      <c r="CB49" s="72" t="s">
        <v>19</v>
      </c>
      <c r="CC49" s="73">
        <f>SUM($AW$37+$AZ$46+$AW$52+$AZ$63)</f>
        <v>0</v>
      </c>
      <c r="CD49" s="74">
        <f>SUM(CA49-CC49)</f>
        <v>0</v>
      </c>
      <c r="CE49" s="66"/>
      <c r="CF49" s="66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</row>
    <row r="50" spans="2:110" ht="15.75" customHeight="1">
      <c r="B50" s="216">
        <v>17</v>
      </c>
      <c r="C50" s="217"/>
      <c r="D50" s="217"/>
      <c r="E50" s="217"/>
      <c r="F50" s="217"/>
      <c r="G50" s="217" t="s">
        <v>16</v>
      </c>
      <c r="H50" s="217"/>
      <c r="I50" s="217"/>
      <c r="J50" s="244">
        <v>0.5583333333333333</v>
      </c>
      <c r="K50" s="244"/>
      <c r="L50" s="244"/>
      <c r="M50" s="244"/>
      <c r="N50" s="245"/>
      <c r="O50" s="226" t="str">
        <f>D17</f>
        <v>A2  Concordia Oberhausen</v>
      </c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6" t="s">
        <v>20</v>
      </c>
      <c r="AF50" s="139" t="str">
        <f>D19</f>
        <v>A4  VfR Ebel</v>
      </c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246"/>
      <c r="AW50" s="210"/>
      <c r="AX50" s="238"/>
      <c r="AY50" s="16" t="s">
        <v>19</v>
      </c>
      <c r="AZ50" s="238"/>
      <c r="BA50" s="239"/>
      <c r="BB50" s="210"/>
      <c r="BC50" s="211"/>
      <c r="BD50" s="19"/>
      <c r="BE50" s="68" t="str">
        <f aca="true" t="shared" si="4" ref="BE50:BE66">IF(ISBLANK(AZ50),"0",IF(AW50&gt;AZ50,3,IF(AW50=AZ50,1,0)))</f>
        <v>0</v>
      </c>
      <c r="BF50" s="70" t="str">
        <f aca="true" t="shared" si="5" ref="BF50:BF66">IF(ISBLANK(AW50),"0",IF(AW50&gt;AZ50,3,IF(AW50=AZ50,1,0)))</f>
        <v>0</v>
      </c>
      <c r="BG50" s="70" t="s">
        <v>19</v>
      </c>
      <c r="BH50" s="70" t="str">
        <f aca="true" t="shared" si="6" ref="BH50:BH66">IF(ISBLANK(AZ50),"0",IF(AZ50&gt;AW50,3,IF(AZ50=AW50,1,0)))</f>
        <v>0</v>
      </c>
      <c r="BI50" s="62"/>
      <c r="BJ50" s="62"/>
      <c r="BK50" s="75"/>
      <c r="BL50" s="75"/>
      <c r="BM50" s="76">
        <f>AG22</f>
        <v>0</v>
      </c>
      <c r="BN50" s="77" t="e">
        <f>SUM($BH$34+$BF$39+$BH$46+#REF!)</f>
        <v>#REF!</v>
      </c>
      <c r="BO50" s="77" t="e">
        <f>SUM($AZ$34+$AW$39+$AZ$46+#REF!)</f>
        <v>#REF!</v>
      </c>
      <c r="BP50" s="78" t="s">
        <v>19</v>
      </c>
      <c r="BQ50" s="77" t="e">
        <f>SUM($AW$34+$AZ$39+$AW$46+#REF!)</f>
        <v>#REF!</v>
      </c>
      <c r="BR50" s="79" t="e">
        <f aca="true" t="shared" si="7" ref="BR50:BR66">SUM(BO50-BQ50)</f>
        <v>#REF!</v>
      </c>
      <c r="BS50" s="62"/>
      <c r="BT50" s="62"/>
      <c r="BU50" s="62" t="s">
        <v>19</v>
      </c>
      <c r="BV50" s="68" t="str">
        <f aca="true" t="shared" si="8" ref="BV50:BV66">IF(ISBLANK(AZ50),"0",IF(AZ50&gt;AW50,3,IF(AZ50=AW50,1,0)))</f>
        <v>0</v>
      </c>
      <c r="BW50" s="61"/>
      <c r="BX50" s="60"/>
      <c r="BY50" s="62" t="str">
        <f>$R$25</f>
        <v>C3  SG Osterfeld</v>
      </c>
      <c r="BZ50" s="68">
        <f>SUM($BE$37+$BV$43+$BV$49+$BE$60)</f>
        <v>0</v>
      </c>
      <c r="CA50" s="66">
        <f>SUM($AW$37+$AZ$43+$AZ$49+$AW$60)</f>
        <v>0</v>
      </c>
      <c r="CB50" s="72" t="s">
        <v>19</v>
      </c>
      <c r="CC50" s="73">
        <f>SUM($AZ$37+$AW$43+$AW$49+$AZ$60)</f>
        <v>0</v>
      </c>
      <c r="CD50" s="74">
        <f>SUM(CA50-CC50)</f>
        <v>0</v>
      </c>
      <c r="CE50" s="59"/>
      <c r="CF50" s="59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</row>
    <row r="51" spans="2:110" ht="15.75" customHeight="1">
      <c r="B51" s="212">
        <v>18</v>
      </c>
      <c r="C51" s="213"/>
      <c r="D51" s="213"/>
      <c r="E51" s="213"/>
      <c r="F51" s="213"/>
      <c r="G51" s="213" t="s">
        <v>22</v>
      </c>
      <c r="H51" s="213"/>
      <c r="I51" s="213"/>
      <c r="J51" s="214">
        <v>0.5666666666666667</v>
      </c>
      <c r="K51" s="214"/>
      <c r="L51" s="214"/>
      <c r="M51" s="214"/>
      <c r="N51" s="215"/>
      <c r="O51" s="174" t="str">
        <f>AG17</f>
        <v>B2   GA Sterkrade</v>
      </c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8" t="s">
        <v>20</v>
      </c>
      <c r="AF51" s="164" t="str">
        <f>AG19</f>
        <v>B4   RW Fuhlenbrock</v>
      </c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5"/>
      <c r="AW51" s="166"/>
      <c r="AX51" s="167"/>
      <c r="AY51" s="8" t="s">
        <v>19</v>
      </c>
      <c r="AZ51" s="167"/>
      <c r="BA51" s="168"/>
      <c r="BB51" s="166"/>
      <c r="BC51" s="169"/>
      <c r="BD51" s="19"/>
      <c r="BE51" s="68" t="str">
        <f t="shared" si="4"/>
        <v>0</v>
      </c>
      <c r="BF51" s="70" t="str">
        <f t="shared" si="5"/>
        <v>0</v>
      </c>
      <c r="BG51" s="70" t="s">
        <v>19</v>
      </c>
      <c r="BH51" s="70" t="str">
        <f t="shared" si="6"/>
        <v>0</v>
      </c>
      <c r="BI51" s="62"/>
      <c r="BJ51" s="62"/>
      <c r="BK51" s="75"/>
      <c r="BL51" s="75"/>
      <c r="BM51" s="76">
        <f>AG23</f>
        <v>0</v>
      </c>
      <c r="BN51" s="77" t="e">
        <f>SUM($BH$34+$BF$39+$BH$46+#REF!)</f>
        <v>#REF!</v>
      </c>
      <c r="BO51" s="77" t="e">
        <f>SUM($AZ$34+$AW$39+$AZ$46+#REF!)</f>
        <v>#REF!</v>
      </c>
      <c r="BP51" s="78" t="s">
        <v>19</v>
      </c>
      <c r="BQ51" s="77" t="e">
        <f>SUM($AW$34+$AZ$39+$AW$46+#REF!)</f>
        <v>#REF!</v>
      </c>
      <c r="BR51" s="79" t="e">
        <f t="shared" si="7"/>
        <v>#REF!</v>
      </c>
      <c r="BS51" s="62"/>
      <c r="BT51" s="62"/>
      <c r="BU51" s="62" t="s">
        <v>19</v>
      </c>
      <c r="BV51" s="68" t="str">
        <f t="shared" si="8"/>
        <v>0</v>
      </c>
      <c r="BW51" s="61"/>
      <c r="BX51" s="60"/>
      <c r="BY51" s="62">
        <f>$R$27</f>
        <v>0</v>
      </c>
      <c r="BZ51" s="68">
        <f>SUM($BE$40+$BV$46+$BV$60+$BE$66)</f>
        <v>0</v>
      </c>
      <c r="CA51" s="66">
        <f>SUM($AW$40+$AZ$46+$AZ$60+$AW$66)</f>
        <v>0</v>
      </c>
      <c r="CB51" s="72" t="s">
        <v>19</v>
      </c>
      <c r="CC51" s="73">
        <f>SUM($AZ$40+$AW$46+$AW$60+$AZ$66)</f>
        <v>0</v>
      </c>
      <c r="CD51" s="74">
        <f>SUM(CA51-CC51)</f>
        <v>0</v>
      </c>
      <c r="CE51" s="59"/>
      <c r="CF51" s="59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</row>
    <row r="52" spans="2:110" ht="15.75" customHeight="1" thickBot="1">
      <c r="B52" s="247">
        <v>19</v>
      </c>
      <c r="C52" s="241"/>
      <c r="D52" s="241"/>
      <c r="E52" s="241"/>
      <c r="F52" s="241"/>
      <c r="G52" s="241" t="s">
        <v>31</v>
      </c>
      <c r="H52" s="241"/>
      <c r="I52" s="241"/>
      <c r="J52" s="242">
        <v>0.5750000000000001</v>
      </c>
      <c r="K52" s="242"/>
      <c r="L52" s="242"/>
      <c r="M52" s="242"/>
      <c r="N52" s="243"/>
      <c r="O52" s="240" t="str">
        <f>R24</f>
        <v>C2  TB Oberhausen</v>
      </c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25" t="s">
        <v>20</v>
      </c>
      <c r="AF52" s="170" t="str">
        <f>R26</f>
        <v>C4  Arminia Klosterhardt</v>
      </c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1"/>
      <c r="AW52" s="172"/>
      <c r="AX52" s="96"/>
      <c r="AY52" s="25" t="s">
        <v>19</v>
      </c>
      <c r="AZ52" s="96"/>
      <c r="BA52" s="173"/>
      <c r="BB52" s="172"/>
      <c r="BC52" s="98"/>
      <c r="BD52" s="19"/>
      <c r="BE52" s="68" t="str">
        <f>IF(ISBLANK(AZ52),"0",IF(AW52&gt;AZ52,3,IF(AW52=AZ52,1,0)))</f>
        <v>0</v>
      </c>
      <c r="BF52" s="70" t="str">
        <f>IF(ISBLANK(AW52),"0",IF(AW52&gt;AZ52,3,IF(AW52=AZ52,1,0)))</f>
        <v>0</v>
      </c>
      <c r="BG52" s="70" t="s">
        <v>19</v>
      </c>
      <c r="BH52" s="70" t="str">
        <f>IF(ISBLANK(AZ52),"0",IF(AZ52&gt;AW52,3,IF(AZ52=AW52,1,0)))</f>
        <v>0</v>
      </c>
      <c r="BI52" s="62"/>
      <c r="BJ52" s="62"/>
      <c r="BK52" s="75"/>
      <c r="BL52" s="75"/>
      <c r="BM52" s="76">
        <f>AG24</f>
        <v>0</v>
      </c>
      <c r="BN52" s="77" t="e">
        <f>SUM($BH$34+$BF$39+$BH$46+#REF!)</f>
        <v>#REF!</v>
      </c>
      <c r="BO52" s="77" t="e">
        <f>SUM($AZ$34+$AW$39+$AZ$46+#REF!)</f>
        <v>#REF!</v>
      </c>
      <c r="BP52" s="78" t="s">
        <v>19</v>
      </c>
      <c r="BQ52" s="77" t="e">
        <f>SUM($AW$34+$AZ$39+$AW$46+#REF!)</f>
        <v>#REF!</v>
      </c>
      <c r="BR52" s="79" t="e">
        <f>SUM(BO52-BQ52)</f>
        <v>#REF!</v>
      </c>
      <c r="BS52" s="62"/>
      <c r="BT52" s="62"/>
      <c r="BU52" s="62" t="s">
        <v>19</v>
      </c>
      <c r="BV52" s="68" t="str">
        <f>IF(ISBLANK(AZ52),"0",IF(AZ52&gt;AW52,3,IF(AZ52=AW52,1,0)))</f>
        <v>0</v>
      </c>
      <c r="BW52" s="61"/>
      <c r="BX52" s="60"/>
      <c r="BY52" s="60"/>
      <c r="BZ52" s="60"/>
      <c r="CA52" s="60"/>
      <c r="CB52" s="60"/>
      <c r="CC52" s="59"/>
      <c r="CD52" s="59"/>
      <c r="CE52" s="59"/>
      <c r="CF52" s="59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</row>
    <row r="53" spans="2:110" ht="13.5" customHeight="1">
      <c r="B53" s="21"/>
      <c r="C53" s="21"/>
      <c r="D53" s="21"/>
      <c r="E53" s="21"/>
      <c r="F53" s="21"/>
      <c r="G53" s="21"/>
      <c r="H53" s="21"/>
      <c r="I53" s="21"/>
      <c r="J53" s="22"/>
      <c r="K53" s="22"/>
      <c r="L53" s="22"/>
      <c r="M53" s="22"/>
      <c r="N53" s="22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4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4"/>
      <c r="AX53" s="24"/>
      <c r="AY53" s="24"/>
      <c r="AZ53" s="24"/>
      <c r="BA53" s="24"/>
      <c r="BB53" s="24"/>
      <c r="BC53" s="24"/>
      <c r="BD53" s="19"/>
      <c r="BE53" s="68"/>
      <c r="BF53" s="70"/>
      <c r="BG53" s="70"/>
      <c r="BH53" s="70"/>
      <c r="BI53" s="62"/>
      <c r="BJ53" s="62"/>
      <c r="BK53" s="75"/>
      <c r="BL53" s="75"/>
      <c r="BM53" s="76"/>
      <c r="BN53" s="77"/>
      <c r="BO53" s="77"/>
      <c r="BP53" s="78"/>
      <c r="BQ53" s="77"/>
      <c r="BR53" s="79"/>
      <c r="BS53" s="62"/>
      <c r="BT53" s="62"/>
      <c r="BU53" s="62"/>
      <c r="BV53" s="68"/>
      <c r="BW53" s="61"/>
      <c r="BX53" s="60"/>
      <c r="BY53" s="60"/>
      <c r="BZ53" s="60"/>
      <c r="CA53" s="60"/>
      <c r="CB53" s="60"/>
      <c r="CC53" s="59"/>
      <c r="CD53" s="59"/>
      <c r="CE53" s="59"/>
      <c r="CF53" s="59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</row>
    <row r="54" spans="2:110" ht="33">
      <c r="B54" s="154" t="str">
        <f>$A$2</f>
        <v>         Frauen-Hallen-Kreispokal  2013  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9"/>
      <c r="BE54" s="68"/>
      <c r="BF54" s="70"/>
      <c r="BG54" s="70"/>
      <c r="BH54" s="70"/>
      <c r="BI54" s="62"/>
      <c r="BJ54" s="62"/>
      <c r="BK54" s="75"/>
      <c r="BL54" s="75"/>
      <c r="BM54" s="76"/>
      <c r="BN54" s="77"/>
      <c r="BO54" s="77"/>
      <c r="BP54" s="78"/>
      <c r="BQ54" s="77"/>
      <c r="BR54" s="79"/>
      <c r="BS54" s="62"/>
      <c r="BT54" s="62"/>
      <c r="BU54" s="62"/>
      <c r="BV54" s="68"/>
      <c r="BW54" s="61"/>
      <c r="BX54" s="60"/>
      <c r="BY54" s="60"/>
      <c r="BZ54" s="60"/>
      <c r="CA54" s="60"/>
      <c r="CB54" s="60"/>
      <c r="CC54" s="59"/>
      <c r="CD54" s="59"/>
      <c r="CE54" s="59"/>
      <c r="CF54" s="59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</row>
    <row r="55" spans="2:110" ht="12.75">
      <c r="B55" s="1" t="s">
        <v>23</v>
      </c>
      <c r="N55" s="19"/>
      <c r="BD55" s="50"/>
      <c r="BE55" s="68"/>
      <c r="BF55" s="70"/>
      <c r="BG55" s="70"/>
      <c r="BH55" s="70"/>
      <c r="BI55" s="62"/>
      <c r="BJ55" s="62"/>
      <c r="BK55" s="75"/>
      <c r="BL55" s="75"/>
      <c r="BM55" s="76"/>
      <c r="BN55" s="77"/>
      <c r="BO55" s="77"/>
      <c r="BP55" s="78"/>
      <c r="BQ55" s="77"/>
      <c r="BR55" s="79"/>
      <c r="BS55" s="62"/>
      <c r="BT55" s="62"/>
      <c r="BU55" s="62"/>
      <c r="BV55" s="68"/>
      <c r="BW55" s="61"/>
      <c r="BX55" s="60"/>
      <c r="BY55" s="60"/>
      <c r="BZ55" s="60"/>
      <c r="CA55" s="60"/>
      <c r="CB55" s="60"/>
      <c r="CC55" s="59"/>
      <c r="CD55" s="59"/>
      <c r="CE55" s="59"/>
      <c r="CF55" s="59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</row>
    <row r="56" spans="2:110" ht="6" customHeight="1" thickBot="1">
      <c r="B56" s="21"/>
      <c r="C56" s="21"/>
      <c r="D56" s="21"/>
      <c r="E56" s="21"/>
      <c r="F56" s="21"/>
      <c r="G56" s="21"/>
      <c r="H56" s="21"/>
      <c r="I56" s="21"/>
      <c r="J56" s="22"/>
      <c r="K56" s="22"/>
      <c r="L56" s="22"/>
      <c r="M56" s="22"/>
      <c r="N56" s="22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4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4"/>
      <c r="AX56" s="24"/>
      <c r="AY56" s="24"/>
      <c r="AZ56" s="24"/>
      <c r="BA56" s="24"/>
      <c r="BB56" s="24"/>
      <c r="BC56" s="24"/>
      <c r="BD56" s="19"/>
      <c r="BE56" s="68"/>
      <c r="BF56" s="70"/>
      <c r="BG56" s="70"/>
      <c r="BH56" s="70"/>
      <c r="BI56" s="62"/>
      <c r="BJ56" s="62"/>
      <c r="BK56" s="75"/>
      <c r="BL56" s="75"/>
      <c r="BM56" s="76"/>
      <c r="BN56" s="77"/>
      <c r="BO56" s="77"/>
      <c r="BP56" s="78"/>
      <c r="BQ56" s="77"/>
      <c r="BR56" s="79"/>
      <c r="BS56" s="62"/>
      <c r="BT56" s="62"/>
      <c r="BU56" s="62"/>
      <c r="BV56" s="68"/>
      <c r="BW56" s="61"/>
      <c r="BX56" s="60"/>
      <c r="BY56" s="60"/>
      <c r="BZ56" s="60"/>
      <c r="CA56" s="60"/>
      <c r="CB56" s="60"/>
      <c r="CC56" s="59"/>
      <c r="CD56" s="59"/>
      <c r="CE56" s="59"/>
      <c r="CF56" s="59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</row>
    <row r="57" spans="2:110" s="4" customFormat="1" ht="16.5" customHeight="1" thickBot="1">
      <c r="B57" s="254" t="s">
        <v>14</v>
      </c>
      <c r="C57" s="255"/>
      <c r="D57" s="248"/>
      <c r="E57" s="162"/>
      <c r="F57" s="249"/>
      <c r="G57" s="248" t="s">
        <v>15</v>
      </c>
      <c r="H57" s="162"/>
      <c r="I57" s="249"/>
      <c r="J57" s="248" t="s">
        <v>17</v>
      </c>
      <c r="K57" s="162"/>
      <c r="L57" s="162"/>
      <c r="M57" s="162"/>
      <c r="N57" s="249"/>
      <c r="O57" s="248" t="s">
        <v>18</v>
      </c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249"/>
      <c r="AW57" s="248" t="s">
        <v>21</v>
      </c>
      <c r="AX57" s="162"/>
      <c r="AY57" s="162"/>
      <c r="AZ57" s="162"/>
      <c r="BA57" s="249"/>
      <c r="BB57" s="265"/>
      <c r="BC57" s="266"/>
      <c r="BD57" s="5"/>
      <c r="BE57" s="68"/>
      <c r="BF57" s="70"/>
      <c r="BG57" s="70"/>
      <c r="BH57" s="70"/>
      <c r="BI57" s="62"/>
      <c r="BJ57" s="62"/>
      <c r="BK57" s="75"/>
      <c r="BL57" s="75"/>
      <c r="BM57" s="76"/>
      <c r="BN57" s="77"/>
      <c r="BO57" s="77"/>
      <c r="BP57" s="78"/>
      <c r="BQ57" s="77"/>
      <c r="BR57" s="79"/>
      <c r="BS57" s="62"/>
      <c r="BT57" s="62"/>
      <c r="BU57" s="62"/>
      <c r="BV57" s="68"/>
      <c r="BW57" s="65"/>
      <c r="BX57" s="62"/>
      <c r="BY57" s="62"/>
      <c r="BZ57" s="62"/>
      <c r="CA57" s="62"/>
      <c r="CB57" s="62"/>
      <c r="CC57" s="66"/>
      <c r="CD57" s="66"/>
      <c r="CE57" s="66"/>
      <c r="CF57" s="66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</row>
    <row r="58" spans="2:110" ht="15.75" customHeight="1">
      <c r="B58" s="216">
        <v>20</v>
      </c>
      <c r="C58" s="217"/>
      <c r="D58" s="217"/>
      <c r="E58" s="217"/>
      <c r="F58" s="217"/>
      <c r="G58" s="217" t="s">
        <v>16</v>
      </c>
      <c r="H58" s="217"/>
      <c r="I58" s="217"/>
      <c r="J58" s="214">
        <v>0.5854166666666667</v>
      </c>
      <c r="K58" s="214"/>
      <c r="L58" s="214"/>
      <c r="M58" s="214"/>
      <c r="N58" s="215"/>
      <c r="O58" s="226" t="str">
        <f>D18</f>
        <v>A3  Sterkrade Nord</v>
      </c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6" t="s">
        <v>20</v>
      </c>
      <c r="AF58" s="139" t="str">
        <f>D20</f>
        <v>A5  VfB Bottrop</v>
      </c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246"/>
      <c r="AW58" s="210"/>
      <c r="AX58" s="238"/>
      <c r="AY58" s="16" t="s">
        <v>19</v>
      </c>
      <c r="AZ58" s="238"/>
      <c r="BA58" s="239"/>
      <c r="BB58" s="210"/>
      <c r="BC58" s="211"/>
      <c r="BD58" s="19"/>
      <c r="BE58" s="68" t="str">
        <f t="shared" si="4"/>
        <v>0</v>
      </c>
      <c r="BF58" s="70" t="str">
        <f t="shared" si="5"/>
        <v>0</v>
      </c>
      <c r="BG58" s="70" t="s">
        <v>19</v>
      </c>
      <c r="BH58" s="70" t="str">
        <f t="shared" si="6"/>
        <v>0</v>
      </c>
      <c r="BI58" s="62"/>
      <c r="BJ58" s="62"/>
      <c r="BK58" s="75"/>
      <c r="BL58" s="75"/>
      <c r="BM58" s="76">
        <f aca="true" t="shared" si="9" ref="BM58:BM66">AG31</f>
        <v>0</v>
      </c>
      <c r="BN58" s="77" t="e">
        <f>SUM($BH$34+$BF$39+$BH$46+#REF!)</f>
        <v>#REF!</v>
      </c>
      <c r="BO58" s="77" t="e">
        <f>SUM($AZ$34+$AW$39+$AZ$46+#REF!)</f>
        <v>#REF!</v>
      </c>
      <c r="BP58" s="78" t="s">
        <v>19</v>
      </c>
      <c r="BQ58" s="77" t="e">
        <f>SUM($AW$34+$AZ$39+$AW$46+#REF!)</f>
        <v>#REF!</v>
      </c>
      <c r="BR58" s="79" t="e">
        <f t="shared" si="7"/>
        <v>#REF!</v>
      </c>
      <c r="BS58" s="62"/>
      <c r="BT58" s="62"/>
      <c r="BU58" s="62" t="s">
        <v>19</v>
      </c>
      <c r="BV58" s="68" t="str">
        <f t="shared" si="8"/>
        <v>0</v>
      </c>
      <c r="BW58" s="61"/>
      <c r="BX58" s="60"/>
      <c r="BY58" s="60"/>
      <c r="BZ58" s="60"/>
      <c r="CA58" s="60"/>
      <c r="CB58" s="60"/>
      <c r="CC58" s="59"/>
      <c r="CD58" s="59"/>
      <c r="CE58" s="59"/>
      <c r="CF58" s="59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</row>
    <row r="59" spans="2:110" ht="15.75" customHeight="1">
      <c r="B59" s="212">
        <v>21</v>
      </c>
      <c r="C59" s="213"/>
      <c r="D59" s="213"/>
      <c r="E59" s="213"/>
      <c r="F59" s="213"/>
      <c r="G59" s="213" t="s">
        <v>22</v>
      </c>
      <c r="H59" s="213"/>
      <c r="I59" s="213"/>
      <c r="J59" s="214">
        <v>0.59375</v>
      </c>
      <c r="K59" s="214"/>
      <c r="L59" s="214"/>
      <c r="M59" s="214"/>
      <c r="N59" s="215"/>
      <c r="O59" s="174" t="str">
        <f>AG18</f>
        <v>B3   GW Holten</v>
      </c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8" t="s">
        <v>20</v>
      </c>
      <c r="AF59" s="164" t="str">
        <f>AG20</f>
        <v>B5   SF Königshardt</v>
      </c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5"/>
      <c r="AW59" s="166"/>
      <c r="AX59" s="167"/>
      <c r="AY59" s="8" t="s">
        <v>19</v>
      </c>
      <c r="AZ59" s="167"/>
      <c r="BA59" s="168"/>
      <c r="BB59" s="166"/>
      <c r="BC59" s="169"/>
      <c r="BD59" s="19"/>
      <c r="BE59" s="68" t="str">
        <f t="shared" si="4"/>
        <v>0</v>
      </c>
      <c r="BF59" s="70" t="str">
        <f t="shared" si="5"/>
        <v>0</v>
      </c>
      <c r="BG59" s="70" t="s">
        <v>19</v>
      </c>
      <c r="BH59" s="70" t="str">
        <f t="shared" si="6"/>
        <v>0</v>
      </c>
      <c r="BI59" s="62"/>
      <c r="BJ59" s="62"/>
      <c r="BK59" s="75"/>
      <c r="BL59" s="75"/>
      <c r="BM59" s="76">
        <f t="shared" si="9"/>
        <v>0</v>
      </c>
      <c r="BN59" s="77" t="e">
        <f>SUM($BH$34+$BF$39+$BH$46+#REF!)</f>
        <v>#REF!</v>
      </c>
      <c r="BO59" s="77" t="e">
        <f>SUM($AZ$34+$AW$39+$AZ$46+#REF!)</f>
        <v>#REF!</v>
      </c>
      <c r="BP59" s="78" t="s">
        <v>19</v>
      </c>
      <c r="BQ59" s="77" t="e">
        <f>SUM($AW$34+$AZ$39+$AW$46+#REF!)</f>
        <v>#REF!</v>
      </c>
      <c r="BR59" s="79" t="e">
        <f t="shared" si="7"/>
        <v>#REF!</v>
      </c>
      <c r="BS59" s="62"/>
      <c r="BT59" s="62"/>
      <c r="BU59" s="62" t="s">
        <v>19</v>
      </c>
      <c r="BV59" s="68" t="str">
        <f t="shared" si="8"/>
        <v>0</v>
      </c>
      <c r="BW59" s="61"/>
      <c r="BX59" s="60"/>
      <c r="BY59" s="60"/>
      <c r="BZ59" s="60"/>
      <c r="CA59" s="60"/>
      <c r="CB59" s="60"/>
      <c r="CC59" s="59"/>
      <c r="CD59" s="59"/>
      <c r="CE59" s="59"/>
      <c r="CF59" s="59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</row>
    <row r="60" spans="2:110" ht="3" customHeight="1" thickBot="1">
      <c r="B60" s="247"/>
      <c r="C60" s="241"/>
      <c r="D60" s="241"/>
      <c r="E60" s="241"/>
      <c r="F60" s="241"/>
      <c r="G60" s="241"/>
      <c r="H60" s="241"/>
      <c r="I60" s="241"/>
      <c r="J60" s="242"/>
      <c r="K60" s="242"/>
      <c r="L60" s="242"/>
      <c r="M60" s="242"/>
      <c r="N60" s="243"/>
      <c r="O60" s="24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25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1"/>
      <c r="AW60" s="172"/>
      <c r="AX60" s="96"/>
      <c r="AY60" s="25"/>
      <c r="AZ60" s="96"/>
      <c r="BA60" s="173"/>
      <c r="BB60" s="172"/>
      <c r="BC60" s="98"/>
      <c r="BD60" s="19"/>
      <c r="BE60" s="68" t="str">
        <f t="shared" si="4"/>
        <v>0</v>
      </c>
      <c r="BF60" s="70" t="str">
        <f t="shared" si="5"/>
        <v>0</v>
      </c>
      <c r="BG60" s="70" t="s">
        <v>19</v>
      </c>
      <c r="BH60" s="70" t="str">
        <f t="shared" si="6"/>
        <v>0</v>
      </c>
      <c r="BI60" s="62"/>
      <c r="BJ60" s="62"/>
      <c r="BK60" s="75"/>
      <c r="BL60" s="75"/>
      <c r="BM60" s="76">
        <f t="shared" si="9"/>
        <v>0</v>
      </c>
      <c r="BN60" s="77" t="e">
        <f>SUM($BH$34+$BF$39+$BH$46+#REF!)</f>
        <v>#REF!</v>
      </c>
      <c r="BO60" s="77" t="e">
        <f>SUM($AZ$34+$AW$39+$AZ$46+#REF!)</f>
        <v>#REF!</v>
      </c>
      <c r="BP60" s="78" t="s">
        <v>19</v>
      </c>
      <c r="BQ60" s="77" t="e">
        <f>SUM($AW$34+$AZ$39+$AW$46+#REF!)</f>
        <v>#REF!</v>
      </c>
      <c r="BR60" s="79" t="e">
        <f t="shared" si="7"/>
        <v>#REF!</v>
      </c>
      <c r="BS60" s="62"/>
      <c r="BT60" s="62"/>
      <c r="BU60" s="62" t="s">
        <v>19</v>
      </c>
      <c r="BV60" s="68" t="str">
        <f t="shared" si="8"/>
        <v>0</v>
      </c>
      <c r="BW60" s="61"/>
      <c r="BX60" s="60"/>
      <c r="BY60" s="60"/>
      <c r="BZ60" s="60"/>
      <c r="CA60" s="60"/>
      <c r="CB60" s="60"/>
      <c r="CC60" s="59"/>
      <c r="CD60" s="59"/>
      <c r="CE60" s="59"/>
      <c r="CF60" s="59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</row>
    <row r="61" spans="2:110" ht="15.75" customHeight="1">
      <c r="B61" s="216">
        <v>22</v>
      </c>
      <c r="C61" s="217"/>
      <c r="D61" s="217"/>
      <c r="E61" s="217"/>
      <c r="F61" s="217"/>
      <c r="G61" s="217" t="s">
        <v>16</v>
      </c>
      <c r="H61" s="217"/>
      <c r="I61" s="217"/>
      <c r="J61" s="244">
        <v>0.6020833333333333</v>
      </c>
      <c r="K61" s="244"/>
      <c r="L61" s="244"/>
      <c r="M61" s="244"/>
      <c r="N61" s="245"/>
      <c r="O61" s="226" t="str">
        <f>D19</f>
        <v>A4  VfR Ebel</v>
      </c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6" t="s">
        <v>20</v>
      </c>
      <c r="AF61" s="139" t="str">
        <f>D16</f>
        <v>A1   RSV Klosterhardt</v>
      </c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246"/>
      <c r="AW61" s="210"/>
      <c r="AX61" s="238"/>
      <c r="AY61" s="16" t="s">
        <v>19</v>
      </c>
      <c r="AZ61" s="238"/>
      <c r="BA61" s="239"/>
      <c r="BB61" s="210"/>
      <c r="BC61" s="211"/>
      <c r="BD61" s="19"/>
      <c r="BE61" s="68" t="str">
        <f t="shared" si="4"/>
        <v>0</v>
      </c>
      <c r="BF61" s="70" t="str">
        <f t="shared" si="5"/>
        <v>0</v>
      </c>
      <c r="BG61" s="70" t="s">
        <v>19</v>
      </c>
      <c r="BH61" s="70" t="str">
        <f t="shared" si="6"/>
        <v>0</v>
      </c>
      <c r="BI61" s="62"/>
      <c r="BJ61" s="62"/>
      <c r="BK61" s="75"/>
      <c r="BL61" s="75"/>
      <c r="BM61" s="76">
        <f t="shared" si="9"/>
        <v>0</v>
      </c>
      <c r="BN61" s="77" t="e">
        <f>SUM($BH$34+$BF$39+$BH$46+#REF!)</f>
        <v>#REF!</v>
      </c>
      <c r="BO61" s="77" t="e">
        <f>SUM($AZ$34+$AW$39+$AZ$46+#REF!)</f>
        <v>#REF!</v>
      </c>
      <c r="BP61" s="78" t="s">
        <v>19</v>
      </c>
      <c r="BQ61" s="77" t="e">
        <f>SUM($AW$34+$AZ$39+$AW$46+#REF!)</f>
        <v>#REF!</v>
      </c>
      <c r="BR61" s="79" t="e">
        <f t="shared" si="7"/>
        <v>#REF!</v>
      </c>
      <c r="BS61" s="62"/>
      <c r="BT61" s="62"/>
      <c r="BU61" s="62" t="s">
        <v>19</v>
      </c>
      <c r="BV61" s="68" t="str">
        <f t="shared" si="8"/>
        <v>0</v>
      </c>
      <c r="BW61" s="61"/>
      <c r="BX61" s="60"/>
      <c r="BY61" s="60"/>
      <c r="BZ61" s="60"/>
      <c r="CA61" s="60"/>
      <c r="CB61" s="60"/>
      <c r="CC61" s="59"/>
      <c r="CD61" s="59"/>
      <c r="CE61" s="59"/>
      <c r="CF61" s="59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</row>
    <row r="62" spans="2:110" ht="15.75" customHeight="1">
      <c r="B62" s="212">
        <v>23</v>
      </c>
      <c r="C62" s="213"/>
      <c r="D62" s="213"/>
      <c r="E62" s="213"/>
      <c r="F62" s="213"/>
      <c r="G62" s="213" t="s">
        <v>22</v>
      </c>
      <c r="H62" s="213"/>
      <c r="I62" s="213"/>
      <c r="J62" s="214">
        <v>0.6104166666666667</v>
      </c>
      <c r="K62" s="214"/>
      <c r="L62" s="214"/>
      <c r="M62" s="214"/>
      <c r="N62" s="215"/>
      <c r="O62" s="174" t="str">
        <f>AG19</f>
        <v>B4   RW Fuhlenbrock</v>
      </c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8" t="s">
        <v>20</v>
      </c>
      <c r="AF62" s="164" t="str">
        <f>AG16</f>
        <v>B1   BW Fuhlenbrock</v>
      </c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5"/>
      <c r="AW62" s="166"/>
      <c r="AX62" s="167"/>
      <c r="AY62" s="8" t="s">
        <v>19</v>
      </c>
      <c r="AZ62" s="167"/>
      <c r="BA62" s="168"/>
      <c r="BB62" s="166"/>
      <c r="BC62" s="169"/>
      <c r="BD62" s="19"/>
      <c r="BE62" s="68" t="str">
        <f t="shared" si="4"/>
        <v>0</v>
      </c>
      <c r="BF62" s="70" t="str">
        <f t="shared" si="5"/>
        <v>0</v>
      </c>
      <c r="BG62" s="70" t="s">
        <v>19</v>
      </c>
      <c r="BH62" s="70" t="str">
        <f t="shared" si="6"/>
        <v>0</v>
      </c>
      <c r="BI62" s="62"/>
      <c r="BJ62" s="62"/>
      <c r="BK62" s="75"/>
      <c r="BL62" s="75"/>
      <c r="BM62" s="76">
        <f t="shared" si="9"/>
        <v>0</v>
      </c>
      <c r="BN62" s="77" t="e">
        <f>SUM($BH$34+$BF$39+$BH$46+#REF!)</f>
        <v>#REF!</v>
      </c>
      <c r="BO62" s="77" t="e">
        <f>SUM($AZ$34+$AW$39+$AZ$46+#REF!)</f>
        <v>#REF!</v>
      </c>
      <c r="BP62" s="78" t="s">
        <v>19</v>
      </c>
      <c r="BQ62" s="77" t="e">
        <f>SUM($AW$34+$AZ$39+$AW$46+#REF!)</f>
        <v>#REF!</v>
      </c>
      <c r="BR62" s="79" t="e">
        <f t="shared" si="7"/>
        <v>#REF!</v>
      </c>
      <c r="BS62" s="62"/>
      <c r="BT62" s="62"/>
      <c r="BU62" s="62" t="s">
        <v>19</v>
      </c>
      <c r="BV62" s="68" t="str">
        <f t="shared" si="8"/>
        <v>0</v>
      </c>
      <c r="BW62" s="61"/>
      <c r="BX62" s="60"/>
      <c r="BY62" s="60"/>
      <c r="BZ62" s="60"/>
      <c r="CA62" s="60"/>
      <c r="CB62" s="60"/>
      <c r="CC62" s="59"/>
      <c r="CD62" s="59"/>
      <c r="CE62" s="59"/>
      <c r="CF62" s="59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</row>
    <row r="63" spans="2:110" ht="15.75" customHeight="1" thickBot="1">
      <c r="B63" s="247">
        <v>24</v>
      </c>
      <c r="C63" s="241"/>
      <c r="D63" s="241"/>
      <c r="E63" s="241"/>
      <c r="F63" s="241"/>
      <c r="G63" s="241" t="s">
        <v>31</v>
      </c>
      <c r="H63" s="241"/>
      <c r="I63" s="241"/>
      <c r="J63" s="242">
        <v>0.61875</v>
      </c>
      <c r="K63" s="242"/>
      <c r="L63" s="242"/>
      <c r="M63" s="242"/>
      <c r="N63" s="243"/>
      <c r="O63" s="240" t="str">
        <f>R26</f>
        <v>C4  Arminia Klosterhardt</v>
      </c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25" t="s">
        <v>20</v>
      </c>
      <c r="AF63" s="170" t="str">
        <f>R23</f>
        <v>C1  Batenbrocker RPK</v>
      </c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1"/>
      <c r="AW63" s="172"/>
      <c r="AX63" s="96"/>
      <c r="AY63" s="25" t="s">
        <v>19</v>
      </c>
      <c r="AZ63" s="96"/>
      <c r="BA63" s="173"/>
      <c r="BB63" s="172"/>
      <c r="BC63" s="98"/>
      <c r="BD63" s="19"/>
      <c r="BE63" s="68" t="str">
        <f t="shared" si="4"/>
        <v>0</v>
      </c>
      <c r="BF63" s="70" t="str">
        <f t="shared" si="5"/>
        <v>0</v>
      </c>
      <c r="BG63" s="70" t="s">
        <v>19</v>
      </c>
      <c r="BH63" s="70" t="str">
        <f t="shared" si="6"/>
        <v>0</v>
      </c>
      <c r="BI63" s="62"/>
      <c r="BJ63" s="62"/>
      <c r="BK63" s="75"/>
      <c r="BL63" s="75"/>
      <c r="BM63" s="76">
        <f t="shared" si="9"/>
        <v>0</v>
      </c>
      <c r="BN63" s="77" t="e">
        <f>SUM($BH$34+$BF$39+$BH$46+#REF!)</f>
        <v>#REF!</v>
      </c>
      <c r="BO63" s="77" t="e">
        <f>SUM($AZ$34+$AW$39+$AZ$46+#REF!)</f>
        <v>#REF!</v>
      </c>
      <c r="BP63" s="78" t="s">
        <v>19</v>
      </c>
      <c r="BQ63" s="77" t="e">
        <f>SUM($AW$34+$AZ$39+$AW$46+#REF!)</f>
        <v>#REF!</v>
      </c>
      <c r="BR63" s="79" t="e">
        <f t="shared" si="7"/>
        <v>#REF!</v>
      </c>
      <c r="BS63" s="62"/>
      <c r="BT63" s="62"/>
      <c r="BU63" s="62" t="s">
        <v>19</v>
      </c>
      <c r="BV63" s="68" t="str">
        <f t="shared" si="8"/>
        <v>0</v>
      </c>
      <c r="BW63" s="61"/>
      <c r="BX63" s="60"/>
      <c r="BY63" s="60"/>
      <c r="BZ63" s="60"/>
      <c r="CA63" s="60"/>
      <c r="CB63" s="60"/>
      <c r="CC63" s="59"/>
      <c r="CD63" s="59"/>
      <c r="CE63" s="59"/>
      <c r="CF63" s="59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</row>
    <row r="64" spans="2:110" ht="15.75" customHeight="1">
      <c r="B64" s="216">
        <v>25</v>
      </c>
      <c r="C64" s="217"/>
      <c r="D64" s="217"/>
      <c r="E64" s="217"/>
      <c r="F64" s="217"/>
      <c r="G64" s="217" t="s">
        <v>16</v>
      </c>
      <c r="H64" s="217"/>
      <c r="I64" s="217"/>
      <c r="J64" s="244">
        <v>0.6291666666666667</v>
      </c>
      <c r="K64" s="244"/>
      <c r="L64" s="244"/>
      <c r="M64" s="244"/>
      <c r="N64" s="245"/>
      <c r="O64" s="226" t="str">
        <f>D20</f>
        <v>A5  VfB Bottrop</v>
      </c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6" t="s">
        <v>20</v>
      </c>
      <c r="AF64" s="139" t="str">
        <f>D17</f>
        <v>A2  Concordia Oberhausen</v>
      </c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246"/>
      <c r="AW64" s="210"/>
      <c r="AX64" s="238"/>
      <c r="AY64" s="16" t="s">
        <v>19</v>
      </c>
      <c r="AZ64" s="238"/>
      <c r="BA64" s="239"/>
      <c r="BB64" s="210"/>
      <c r="BC64" s="211"/>
      <c r="BD64" s="19"/>
      <c r="BE64" s="68" t="str">
        <f t="shared" si="4"/>
        <v>0</v>
      </c>
      <c r="BF64" s="70" t="str">
        <f t="shared" si="5"/>
        <v>0</v>
      </c>
      <c r="BG64" s="70" t="s">
        <v>19</v>
      </c>
      <c r="BH64" s="70" t="str">
        <f t="shared" si="6"/>
        <v>0</v>
      </c>
      <c r="BI64" s="62"/>
      <c r="BJ64" s="62"/>
      <c r="BK64" s="75"/>
      <c r="BL64" s="75"/>
      <c r="BM64" s="76">
        <f t="shared" si="9"/>
        <v>0</v>
      </c>
      <c r="BN64" s="77" t="e">
        <f>SUM($BH$34+$BF$39+$BH$46+#REF!)</f>
        <v>#REF!</v>
      </c>
      <c r="BO64" s="77" t="e">
        <f>SUM($AZ$34+$AW$39+$AZ$46+#REF!)</f>
        <v>#REF!</v>
      </c>
      <c r="BP64" s="78" t="s">
        <v>19</v>
      </c>
      <c r="BQ64" s="77" t="e">
        <f>SUM($AW$34+$AZ$39+$AW$46+#REF!)</f>
        <v>#REF!</v>
      </c>
      <c r="BR64" s="79" t="e">
        <f t="shared" si="7"/>
        <v>#REF!</v>
      </c>
      <c r="BS64" s="62"/>
      <c r="BT64" s="62"/>
      <c r="BU64" s="62" t="s">
        <v>19</v>
      </c>
      <c r="BV64" s="68" t="str">
        <f t="shared" si="8"/>
        <v>0</v>
      </c>
      <c r="BW64" s="61"/>
      <c r="BX64" s="60"/>
      <c r="BY64" s="60"/>
      <c r="BZ64" s="60"/>
      <c r="CA64" s="60"/>
      <c r="CB64" s="60"/>
      <c r="CC64" s="59"/>
      <c r="CD64" s="59"/>
      <c r="CE64" s="59"/>
      <c r="CF64" s="59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</row>
    <row r="65" spans="2:110" ht="15.75" customHeight="1">
      <c r="B65" s="212">
        <v>26</v>
      </c>
      <c r="C65" s="213"/>
      <c r="D65" s="213"/>
      <c r="E65" s="213"/>
      <c r="F65" s="213"/>
      <c r="G65" s="213" t="s">
        <v>22</v>
      </c>
      <c r="H65" s="213"/>
      <c r="I65" s="213"/>
      <c r="J65" s="214">
        <v>0.6375000000000001</v>
      </c>
      <c r="K65" s="214"/>
      <c r="L65" s="214"/>
      <c r="M65" s="214"/>
      <c r="N65" s="215"/>
      <c r="O65" s="174" t="str">
        <f>AG20</f>
        <v>B5   SF Königshardt</v>
      </c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8" t="s">
        <v>20</v>
      </c>
      <c r="AF65" s="164" t="str">
        <f>AG17</f>
        <v>B2   GA Sterkrade</v>
      </c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5"/>
      <c r="AW65" s="166"/>
      <c r="AX65" s="167"/>
      <c r="AY65" s="8" t="s">
        <v>19</v>
      </c>
      <c r="AZ65" s="167"/>
      <c r="BA65" s="168"/>
      <c r="BB65" s="166"/>
      <c r="BC65" s="169"/>
      <c r="BD65" s="19"/>
      <c r="BE65" s="68" t="str">
        <f t="shared" si="4"/>
        <v>0</v>
      </c>
      <c r="BF65" s="70" t="str">
        <f t="shared" si="5"/>
        <v>0</v>
      </c>
      <c r="BG65" s="70" t="s">
        <v>19</v>
      </c>
      <c r="BH65" s="70" t="str">
        <f t="shared" si="6"/>
        <v>0</v>
      </c>
      <c r="BI65" s="62"/>
      <c r="BJ65" s="62"/>
      <c r="BK65" s="75"/>
      <c r="BL65" s="75"/>
      <c r="BM65" s="76">
        <f t="shared" si="9"/>
        <v>0</v>
      </c>
      <c r="BN65" s="77" t="e">
        <f>SUM($BH$34+$BF$39+$BH$46+#REF!)</f>
        <v>#REF!</v>
      </c>
      <c r="BO65" s="77" t="e">
        <f>SUM($AZ$34+$AW$39+$AZ$46+#REF!)</f>
        <v>#REF!</v>
      </c>
      <c r="BP65" s="78" t="s">
        <v>19</v>
      </c>
      <c r="BQ65" s="77" t="e">
        <f>SUM($AW$34+$AZ$39+$AW$46+#REF!)</f>
        <v>#REF!</v>
      </c>
      <c r="BR65" s="79" t="e">
        <f t="shared" si="7"/>
        <v>#REF!</v>
      </c>
      <c r="BS65" s="62"/>
      <c r="BT65" s="62"/>
      <c r="BU65" s="62" t="s">
        <v>19</v>
      </c>
      <c r="BV65" s="68" t="str">
        <f t="shared" si="8"/>
        <v>0</v>
      </c>
      <c r="BW65" s="61"/>
      <c r="BX65" s="60"/>
      <c r="BY65" s="60"/>
      <c r="BZ65" s="60"/>
      <c r="CA65" s="60"/>
      <c r="CB65" s="60"/>
      <c r="CC65" s="59"/>
      <c r="CD65" s="59"/>
      <c r="CE65" s="59"/>
      <c r="CF65" s="59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</row>
    <row r="66" spans="2:110" ht="3" customHeight="1" thickBot="1">
      <c r="B66" s="247"/>
      <c r="C66" s="241"/>
      <c r="D66" s="241"/>
      <c r="E66" s="241"/>
      <c r="F66" s="241"/>
      <c r="G66" s="241"/>
      <c r="H66" s="241"/>
      <c r="I66" s="241"/>
      <c r="J66" s="242"/>
      <c r="K66" s="242"/>
      <c r="L66" s="242"/>
      <c r="M66" s="242"/>
      <c r="N66" s="243"/>
      <c r="O66" s="24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25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1"/>
      <c r="AW66" s="172"/>
      <c r="AX66" s="96"/>
      <c r="AY66" s="25"/>
      <c r="AZ66" s="96"/>
      <c r="BA66" s="173"/>
      <c r="BB66" s="172"/>
      <c r="BC66" s="98"/>
      <c r="BD66" s="19"/>
      <c r="BE66" s="68" t="str">
        <f t="shared" si="4"/>
        <v>0</v>
      </c>
      <c r="BF66" s="70" t="str">
        <f t="shared" si="5"/>
        <v>0</v>
      </c>
      <c r="BG66" s="70" t="s">
        <v>19</v>
      </c>
      <c r="BH66" s="70" t="str">
        <f t="shared" si="6"/>
        <v>0</v>
      </c>
      <c r="BI66" s="62"/>
      <c r="BJ66" s="62"/>
      <c r="BK66" s="75"/>
      <c r="BL66" s="75"/>
      <c r="BM66" s="76">
        <f t="shared" si="9"/>
        <v>0</v>
      </c>
      <c r="BN66" s="77" t="e">
        <f>SUM($BH$34+$BF$39+$BH$46+#REF!)</f>
        <v>#REF!</v>
      </c>
      <c r="BO66" s="77" t="e">
        <f>SUM($AZ$34+$AW$39+$AZ$46+#REF!)</f>
        <v>#REF!</v>
      </c>
      <c r="BP66" s="78" t="s">
        <v>19</v>
      </c>
      <c r="BQ66" s="77" t="e">
        <f>SUM($AW$34+$AZ$39+$AW$46+#REF!)</f>
        <v>#REF!</v>
      </c>
      <c r="BR66" s="79" t="e">
        <f t="shared" si="7"/>
        <v>#REF!</v>
      </c>
      <c r="BS66" s="62"/>
      <c r="BT66" s="62"/>
      <c r="BU66" s="62" t="s">
        <v>19</v>
      </c>
      <c r="BV66" s="68" t="str">
        <f t="shared" si="8"/>
        <v>0</v>
      </c>
      <c r="BW66" s="61"/>
      <c r="BX66" s="60"/>
      <c r="BY66" s="60"/>
      <c r="BZ66" s="60"/>
      <c r="CA66" s="60"/>
      <c r="CB66" s="60"/>
      <c r="CC66" s="59"/>
      <c r="CD66" s="59"/>
      <c r="CE66" s="59"/>
      <c r="CF66" s="59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</row>
    <row r="67" spans="2:110" ht="5.25" customHeight="1">
      <c r="B67" s="21"/>
      <c r="C67" s="21"/>
      <c r="D67" s="21"/>
      <c r="E67" s="21"/>
      <c r="F67" s="21"/>
      <c r="G67" s="21"/>
      <c r="H67" s="21"/>
      <c r="I67" s="21"/>
      <c r="J67" s="22"/>
      <c r="K67" s="22"/>
      <c r="L67" s="22"/>
      <c r="M67" s="22"/>
      <c r="N67" s="22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4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4"/>
      <c r="AX67" s="24"/>
      <c r="AY67" s="24"/>
      <c r="AZ67" s="24"/>
      <c r="BA67" s="24"/>
      <c r="BB67" s="24"/>
      <c r="BC67" s="24"/>
      <c r="BD67" s="19"/>
      <c r="BE67" s="60"/>
      <c r="BF67" s="70"/>
      <c r="BG67" s="70"/>
      <c r="BH67" s="7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1"/>
      <c r="BW67" s="61"/>
      <c r="BX67" s="60"/>
      <c r="BY67" s="60"/>
      <c r="BZ67" s="60"/>
      <c r="CA67" s="60"/>
      <c r="CB67" s="60"/>
      <c r="CC67" s="59"/>
      <c r="CD67" s="59"/>
      <c r="CE67" s="59"/>
      <c r="CF67" s="59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</row>
    <row r="68" spans="56:110" ht="6.75" customHeight="1">
      <c r="BD68" s="5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1"/>
      <c r="BW68" s="61"/>
      <c r="BX68" s="60"/>
      <c r="BY68" s="60"/>
      <c r="BZ68" s="60"/>
      <c r="CA68" s="60"/>
      <c r="CB68" s="60"/>
      <c r="CC68" s="59"/>
      <c r="CD68" s="59"/>
      <c r="CE68" s="59"/>
      <c r="CF68" s="59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</row>
    <row r="69" spans="2:110" ht="12.75">
      <c r="B69" s="1" t="s">
        <v>27</v>
      </c>
      <c r="BD69" s="5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1"/>
      <c r="BW69" s="61"/>
      <c r="BX69" s="60"/>
      <c r="BY69" s="60"/>
      <c r="BZ69" s="60"/>
      <c r="CA69" s="60"/>
      <c r="CB69" s="60"/>
      <c r="CC69" s="59"/>
      <c r="CD69" s="59"/>
      <c r="CE69" s="59"/>
      <c r="CF69" s="59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</row>
    <row r="70" spans="56:110" ht="6" customHeight="1" thickBot="1">
      <c r="BD70" s="5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1"/>
      <c r="BW70" s="61"/>
      <c r="BX70" s="60"/>
      <c r="BY70" s="60"/>
      <c r="BZ70" s="60"/>
      <c r="CA70" s="60"/>
      <c r="CB70" s="60"/>
      <c r="CC70" s="59"/>
      <c r="CD70" s="59"/>
      <c r="CE70" s="59"/>
      <c r="CF70" s="59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</row>
    <row r="71" spans="2:110" s="9" customFormat="1" ht="13.5" customHeight="1" thickBot="1">
      <c r="B71" s="161" t="s">
        <v>12</v>
      </c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3"/>
      <c r="P71" s="161" t="s">
        <v>24</v>
      </c>
      <c r="Q71" s="162"/>
      <c r="R71" s="163"/>
      <c r="S71" s="161" t="s">
        <v>25</v>
      </c>
      <c r="T71" s="162"/>
      <c r="U71" s="162"/>
      <c r="V71" s="162"/>
      <c r="W71" s="163"/>
      <c r="X71" s="161" t="s">
        <v>26</v>
      </c>
      <c r="Y71" s="162"/>
      <c r="Z71" s="163"/>
      <c r="AA71" s="10"/>
      <c r="AB71" s="10"/>
      <c r="AC71" s="10"/>
      <c r="AD71" s="10"/>
      <c r="AE71" s="161" t="s">
        <v>13</v>
      </c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3"/>
      <c r="AS71" s="161" t="s">
        <v>24</v>
      </c>
      <c r="AT71" s="162"/>
      <c r="AU71" s="163"/>
      <c r="AV71" s="161" t="s">
        <v>25</v>
      </c>
      <c r="AW71" s="162"/>
      <c r="AX71" s="162"/>
      <c r="AY71" s="162"/>
      <c r="AZ71" s="163"/>
      <c r="BA71" s="161" t="s">
        <v>26</v>
      </c>
      <c r="BB71" s="162"/>
      <c r="BC71" s="163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3"/>
      <c r="BW71" s="83"/>
      <c r="BX71" s="82"/>
      <c r="BY71" s="71" t="s">
        <v>32</v>
      </c>
      <c r="BZ71" s="62" t="s">
        <v>24</v>
      </c>
      <c r="CA71" s="160" t="s">
        <v>25</v>
      </c>
      <c r="CB71" s="160"/>
      <c r="CC71" s="160"/>
      <c r="CD71" s="72" t="s">
        <v>26</v>
      </c>
      <c r="CE71" s="84"/>
      <c r="CF71" s="84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</row>
    <row r="72" spans="2:110" ht="12.75">
      <c r="B72" s="218" t="s">
        <v>8</v>
      </c>
      <c r="C72" s="176"/>
      <c r="D72" s="219" t="str">
        <f>$BY$33</f>
        <v>A4  VfR Ebel</v>
      </c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1"/>
      <c r="P72" s="185">
        <f>$BZ$33</f>
        <v>0</v>
      </c>
      <c r="Q72" s="186"/>
      <c r="R72" s="187"/>
      <c r="S72" s="176">
        <f>$CA$33</f>
        <v>0</v>
      </c>
      <c r="T72" s="176"/>
      <c r="U72" s="11" t="s">
        <v>19</v>
      </c>
      <c r="V72" s="176">
        <f>$CC$33</f>
        <v>0</v>
      </c>
      <c r="W72" s="176"/>
      <c r="X72" s="181">
        <f>$CD$33</f>
        <v>0</v>
      </c>
      <c r="Y72" s="182"/>
      <c r="Z72" s="183"/>
      <c r="AA72" s="4"/>
      <c r="AB72" s="4"/>
      <c r="AC72" s="4"/>
      <c r="AD72" s="4"/>
      <c r="AE72" s="218" t="s">
        <v>8</v>
      </c>
      <c r="AF72" s="176"/>
      <c r="AG72" s="219" t="str">
        <f>$BY$40</f>
        <v>B1   BW Fuhlenbrock</v>
      </c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1"/>
      <c r="AS72" s="185">
        <f>$BZ$40</f>
        <v>0</v>
      </c>
      <c r="AT72" s="186"/>
      <c r="AU72" s="187"/>
      <c r="AV72" s="176">
        <f>$CA$40</f>
        <v>0</v>
      </c>
      <c r="AW72" s="176"/>
      <c r="AX72" s="11" t="s">
        <v>19</v>
      </c>
      <c r="AY72" s="176">
        <f>$CC$40</f>
        <v>0</v>
      </c>
      <c r="AZ72" s="176"/>
      <c r="BA72" s="181">
        <f>$CD$40</f>
        <v>0</v>
      </c>
      <c r="BB72" s="182"/>
      <c r="BC72" s="183"/>
      <c r="BD72" s="5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1"/>
      <c r="BW72" s="61"/>
      <c r="BX72" s="60"/>
      <c r="BY72" s="62" t="str">
        <f>$D$74</f>
        <v>A1   RSV Klosterhardt</v>
      </c>
      <c r="BZ72" s="68">
        <f>$P$74</f>
        <v>0</v>
      </c>
      <c r="CA72" s="66">
        <f>$S$74</f>
        <v>0</v>
      </c>
      <c r="CB72" s="72" t="s">
        <v>19</v>
      </c>
      <c r="CC72" s="73">
        <f>$V$74</f>
        <v>0</v>
      </c>
      <c r="CD72" s="74">
        <f>$X$74</f>
        <v>0</v>
      </c>
      <c r="CE72" s="59"/>
      <c r="CF72" s="59"/>
      <c r="CG72" s="58"/>
      <c r="CH72" s="58"/>
      <c r="CI72" s="60">
        <f>IF(ISBLANK($AZ$65),"",IF(AND($BZ$72=$BZ$73,$CD$72=$CD$73,$CA$73=$CA$72),1,0))</f>
      </c>
      <c r="CJ72" s="60">
        <f>IF(ISBLANK($AZ$65),"",IF(AND($BZ$74=$BZ$73,$CD$74=$CD$73,$CA$73=$CA$74),1,0))</f>
      </c>
      <c r="CK72" s="60" t="e">
        <f>SUM(CI72+CJ72)</f>
        <v>#VALUE!</v>
      </c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</row>
    <row r="73" spans="2:110" ht="12.75">
      <c r="B73" s="177" t="s">
        <v>9</v>
      </c>
      <c r="C73" s="175"/>
      <c r="D73" s="178" t="str">
        <f>$BY$34</f>
        <v>A5  VfB Bottrop</v>
      </c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80"/>
      <c r="P73" s="191">
        <f>$BZ$34</f>
        <v>0</v>
      </c>
      <c r="Q73" s="192"/>
      <c r="R73" s="193"/>
      <c r="S73" s="175">
        <f>$CA$34</f>
        <v>0</v>
      </c>
      <c r="T73" s="175"/>
      <c r="U73" s="12" t="s">
        <v>19</v>
      </c>
      <c r="V73" s="175">
        <f>$CC$34</f>
        <v>0</v>
      </c>
      <c r="W73" s="175"/>
      <c r="X73" s="188">
        <f>$CD$34</f>
        <v>0</v>
      </c>
      <c r="Y73" s="189"/>
      <c r="Z73" s="190"/>
      <c r="AA73" s="4"/>
      <c r="AB73" s="4"/>
      <c r="AC73" s="4"/>
      <c r="AD73" s="4"/>
      <c r="AE73" s="177" t="s">
        <v>9</v>
      </c>
      <c r="AF73" s="175"/>
      <c r="AG73" s="178" t="str">
        <f>$BY$41</f>
        <v>B4   RW Fuhlenbrock</v>
      </c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80"/>
      <c r="AS73" s="191">
        <f>$BZ$41</f>
        <v>0</v>
      </c>
      <c r="AT73" s="192"/>
      <c r="AU73" s="193"/>
      <c r="AV73" s="175">
        <f>$CA$41</f>
        <v>0</v>
      </c>
      <c r="AW73" s="175"/>
      <c r="AX73" s="12" t="s">
        <v>19</v>
      </c>
      <c r="AY73" s="175">
        <f>$CC$41</f>
        <v>0</v>
      </c>
      <c r="AZ73" s="175"/>
      <c r="BA73" s="188">
        <f>$CD$41</f>
        <v>0</v>
      </c>
      <c r="BB73" s="189"/>
      <c r="BC73" s="190"/>
      <c r="BD73" s="5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1"/>
      <c r="BW73" s="61"/>
      <c r="BX73" s="60"/>
      <c r="BY73" s="62" t="str">
        <f>$AG$74</f>
        <v>B2   GA Sterkrade</v>
      </c>
      <c r="BZ73" s="68">
        <f>$AS$74</f>
        <v>0</v>
      </c>
      <c r="CA73" s="66">
        <f>$AV$74</f>
        <v>0</v>
      </c>
      <c r="CB73" s="72" t="s">
        <v>19</v>
      </c>
      <c r="CC73" s="73">
        <f>$AY$74</f>
        <v>0</v>
      </c>
      <c r="CD73" s="74">
        <f>$BA$74</f>
        <v>0</v>
      </c>
      <c r="CE73" s="59"/>
      <c r="CF73" s="59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</row>
    <row r="74" spans="2:110" ht="12.75">
      <c r="B74" s="177" t="s">
        <v>10</v>
      </c>
      <c r="C74" s="175"/>
      <c r="D74" s="178" t="str">
        <f>$BY$35</f>
        <v>A1   RSV Klosterhardt</v>
      </c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80"/>
      <c r="P74" s="191">
        <f>$BZ$35</f>
        <v>0</v>
      </c>
      <c r="Q74" s="192"/>
      <c r="R74" s="193"/>
      <c r="S74" s="175">
        <f>$CA$35</f>
        <v>0</v>
      </c>
      <c r="T74" s="175"/>
      <c r="U74" s="12" t="s">
        <v>19</v>
      </c>
      <c r="V74" s="175">
        <f>$CC$35</f>
        <v>0</v>
      </c>
      <c r="W74" s="175"/>
      <c r="X74" s="188">
        <f>$CD$35</f>
        <v>0</v>
      </c>
      <c r="Y74" s="189"/>
      <c r="Z74" s="190"/>
      <c r="AA74" s="4"/>
      <c r="AB74" s="4"/>
      <c r="AC74" s="4"/>
      <c r="AD74" s="4"/>
      <c r="AE74" s="177" t="s">
        <v>10</v>
      </c>
      <c r="AF74" s="175"/>
      <c r="AG74" s="178" t="str">
        <f>$BY$42</f>
        <v>B2   GA Sterkrade</v>
      </c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80"/>
      <c r="AS74" s="191">
        <f>$BZ$42</f>
        <v>0</v>
      </c>
      <c r="AT74" s="192"/>
      <c r="AU74" s="193"/>
      <c r="AV74" s="175">
        <f>$CA$42</f>
        <v>0</v>
      </c>
      <c r="AW74" s="175"/>
      <c r="AX74" s="12" t="s">
        <v>19</v>
      </c>
      <c r="AY74" s="175">
        <f>$CC$42</f>
        <v>0</v>
      </c>
      <c r="AZ74" s="175"/>
      <c r="BA74" s="188">
        <f>$CD$42</f>
        <v>0</v>
      </c>
      <c r="BB74" s="189"/>
      <c r="BC74" s="190"/>
      <c r="BD74" s="5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1"/>
      <c r="BW74" s="61"/>
      <c r="BX74" s="60"/>
      <c r="BY74" s="62" t="str">
        <f>$R$81</f>
        <v>C4  Arminia Klosterhardt</v>
      </c>
      <c r="BZ74" s="68">
        <f>$AD$81</f>
        <v>0</v>
      </c>
      <c r="CA74" s="66">
        <f>$AG$81</f>
        <v>0</v>
      </c>
      <c r="CB74" s="72" t="s">
        <v>19</v>
      </c>
      <c r="CC74" s="73">
        <f>$AJ$81</f>
        <v>0</v>
      </c>
      <c r="CD74" s="74">
        <f>$AL$81</f>
        <v>0</v>
      </c>
      <c r="CE74" s="59"/>
      <c r="CF74" s="59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</row>
    <row r="75" spans="2:110" ht="12.75">
      <c r="B75" s="177" t="s">
        <v>11</v>
      </c>
      <c r="C75" s="175"/>
      <c r="D75" s="178" t="str">
        <f>$BY$36</f>
        <v>A2  Concordia Oberhausen</v>
      </c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80"/>
      <c r="P75" s="191">
        <f>$BZ$36</f>
        <v>0</v>
      </c>
      <c r="Q75" s="192"/>
      <c r="R75" s="193"/>
      <c r="S75" s="175">
        <f>$CA$36</f>
        <v>0</v>
      </c>
      <c r="T75" s="175"/>
      <c r="U75" s="12" t="s">
        <v>19</v>
      </c>
      <c r="V75" s="175">
        <f>$CC$36</f>
        <v>0</v>
      </c>
      <c r="W75" s="175"/>
      <c r="X75" s="188">
        <f>$CD$36</f>
        <v>0</v>
      </c>
      <c r="Y75" s="189"/>
      <c r="Z75" s="190"/>
      <c r="AA75" s="4"/>
      <c r="AB75" s="4"/>
      <c r="AC75" s="4"/>
      <c r="AD75" s="4"/>
      <c r="AE75" s="177" t="s">
        <v>11</v>
      </c>
      <c r="AF75" s="175"/>
      <c r="AG75" s="178" t="str">
        <f>$BY$43</f>
        <v>B3   GW Holten</v>
      </c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80"/>
      <c r="AS75" s="191">
        <f>$BZ$43</f>
        <v>0</v>
      </c>
      <c r="AT75" s="192"/>
      <c r="AU75" s="193"/>
      <c r="AV75" s="175">
        <f>$CA$43</f>
        <v>0</v>
      </c>
      <c r="AW75" s="175"/>
      <c r="AX75" s="12" t="s">
        <v>19</v>
      </c>
      <c r="AY75" s="175">
        <f>$CC$43</f>
        <v>0</v>
      </c>
      <c r="AZ75" s="175"/>
      <c r="BA75" s="188">
        <f>$CD$43</f>
        <v>0</v>
      </c>
      <c r="BB75" s="189"/>
      <c r="BC75" s="190"/>
      <c r="BD75" s="5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1"/>
      <c r="BW75" s="61"/>
      <c r="BX75" s="60"/>
      <c r="BY75" s="62"/>
      <c r="BZ75" s="68"/>
      <c r="CA75" s="66"/>
      <c r="CB75" s="72"/>
      <c r="CC75" s="73"/>
      <c r="CD75" s="86"/>
      <c r="CE75" s="59"/>
      <c r="CF75" s="59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</row>
    <row r="76" spans="2:110" ht="13.5" thickBot="1">
      <c r="B76" s="227" t="s">
        <v>33</v>
      </c>
      <c r="C76" s="228"/>
      <c r="D76" s="229" t="str">
        <f>$BY$37</f>
        <v>A3  Sterkrade Nord</v>
      </c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1"/>
      <c r="P76" s="232">
        <f>$BZ$37</f>
        <v>0</v>
      </c>
      <c r="Q76" s="233"/>
      <c r="R76" s="234"/>
      <c r="S76" s="225">
        <f>$CA$37</f>
        <v>0</v>
      </c>
      <c r="T76" s="225"/>
      <c r="U76" s="13" t="s">
        <v>19</v>
      </c>
      <c r="V76" s="225">
        <f>$CC$37</f>
        <v>0</v>
      </c>
      <c r="W76" s="225"/>
      <c r="X76" s="235">
        <f>$CD$37</f>
        <v>0</v>
      </c>
      <c r="Y76" s="236"/>
      <c r="Z76" s="237"/>
      <c r="AA76" s="4"/>
      <c r="AB76" s="4"/>
      <c r="AC76" s="4"/>
      <c r="AD76" s="4"/>
      <c r="AE76" s="227" t="s">
        <v>33</v>
      </c>
      <c r="AF76" s="228"/>
      <c r="AG76" s="229" t="str">
        <f>$BY$44</f>
        <v>B5   SF Königshardt</v>
      </c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1"/>
      <c r="AS76" s="232">
        <f>$BZ$44</f>
        <v>0</v>
      </c>
      <c r="AT76" s="233"/>
      <c r="AU76" s="234"/>
      <c r="AV76" s="225">
        <f>$CA$44</f>
        <v>0</v>
      </c>
      <c r="AW76" s="225"/>
      <c r="AX76" s="13" t="s">
        <v>19</v>
      </c>
      <c r="AY76" s="225">
        <f>$CC$44</f>
        <v>0</v>
      </c>
      <c r="AZ76" s="225"/>
      <c r="BA76" s="235">
        <f>$CD$44</f>
        <v>0</v>
      </c>
      <c r="BB76" s="236"/>
      <c r="BC76" s="237"/>
      <c r="BD76" s="5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1"/>
      <c r="BW76" s="61"/>
      <c r="BX76" s="60"/>
      <c r="BY76" s="71" t="s">
        <v>47</v>
      </c>
      <c r="BZ76" s="62" t="s">
        <v>24</v>
      </c>
      <c r="CA76" s="160" t="s">
        <v>25</v>
      </c>
      <c r="CB76" s="160"/>
      <c r="CC76" s="160"/>
      <c r="CD76" s="72" t="s">
        <v>26</v>
      </c>
      <c r="CE76" s="59"/>
      <c r="CF76" s="59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</row>
    <row r="77" spans="56:110" ht="12.75" customHeight="1" thickBot="1">
      <c r="BD77" s="5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1"/>
      <c r="BW77" s="61"/>
      <c r="BX77" s="60"/>
      <c r="BY77" s="62" t="str">
        <f>$D$73</f>
        <v>A5  VfB Bottrop</v>
      </c>
      <c r="BZ77" s="68">
        <f>$P$73</f>
        <v>0</v>
      </c>
      <c r="CA77" s="66">
        <f>$S$73</f>
        <v>0</v>
      </c>
      <c r="CB77" s="72" t="s">
        <v>19</v>
      </c>
      <c r="CC77" s="73">
        <f>$V$73</f>
        <v>0</v>
      </c>
      <c r="CD77" s="74">
        <f>$X$73</f>
        <v>0</v>
      </c>
      <c r="CE77" s="59"/>
      <c r="CF77" s="59"/>
      <c r="CG77" s="58"/>
      <c r="CH77" s="58"/>
      <c r="CI77" s="60">
        <f>IF(ISBLANK($AZ$65),"",IF(AND($BZ$77=$BZ$78,$CD$77=$CD$78,$CA$78=$CA$77),1,0))</f>
      </c>
      <c r="CJ77" s="60">
        <f>IF(ISBLANK($AZ$65),"",IF(AND($BZ$79=$BZ$78,$CD$79=$CD$78,$CA$78=$CA$79),1,0))</f>
      </c>
      <c r="CK77" s="60" t="e">
        <f>SUM(CI77+CJ77)</f>
        <v>#VALUE!</v>
      </c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</row>
    <row r="78" spans="16:110" ht="13.5" thickBot="1">
      <c r="P78" s="161" t="s">
        <v>30</v>
      </c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3"/>
      <c r="AD78" s="161" t="s">
        <v>24</v>
      </c>
      <c r="AE78" s="162"/>
      <c r="AF78" s="163"/>
      <c r="AG78" s="161" t="s">
        <v>25</v>
      </c>
      <c r="AH78" s="162"/>
      <c r="AI78" s="162"/>
      <c r="AJ78" s="162"/>
      <c r="AK78" s="163"/>
      <c r="AL78" s="161" t="s">
        <v>26</v>
      </c>
      <c r="AM78" s="162"/>
      <c r="AN78" s="163"/>
      <c r="BD78" s="50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9"/>
      <c r="BY78" s="62" t="str">
        <f>$AG$73</f>
        <v>B4   RW Fuhlenbrock</v>
      </c>
      <c r="BZ78" s="68">
        <f>$AS$73</f>
        <v>0</v>
      </c>
      <c r="CA78" s="66">
        <f>$AV$73</f>
        <v>0</v>
      </c>
      <c r="CB78" s="72" t="s">
        <v>19</v>
      </c>
      <c r="CC78" s="73">
        <f>$AY$73</f>
        <v>0</v>
      </c>
      <c r="CD78" s="74">
        <f>$BA$73</f>
        <v>0</v>
      </c>
      <c r="CE78" s="59"/>
      <c r="CF78" s="59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</row>
    <row r="79" spans="16:110" ht="12.75">
      <c r="P79" s="209" t="s">
        <v>8</v>
      </c>
      <c r="Q79" s="184"/>
      <c r="R79" s="222" t="str">
        <f>$BY$47</f>
        <v>C2  TB Oberhausen</v>
      </c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4"/>
      <c r="AD79" s="185">
        <f>$BZ$47</f>
        <v>0</v>
      </c>
      <c r="AE79" s="186"/>
      <c r="AF79" s="187"/>
      <c r="AG79" s="184">
        <f>$CA$47</f>
        <v>0</v>
      </c>
      <c r="AH79" s="184"/>
      <c r="AI79" s="57" t="s">
        <v>19</v>
      </c>
      <c r="AJ79" s="184">
        <f>$CC$47</f>
        <v>0</v>
      </c>
      <c r="AK79" s="184"/>
      <c r="AL79" s="181">
        <f>$CD$47</f>
        <v>0</v>
      </c>
      <c r="AM79" s="182"/>
      <c r="AN79" s="183"/>
      <c r="BD79" s="50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9"/>
      <c r="BY79" s="62" t="str">
        <f>$R$80</f>
        <v>C1  Batenbrocker RPK</v>
      </c>
      <c r="BZ79" s="68">
        <f>$AD$80</f>
        <v>0</v>
      </c>
      <c r="CA79" s="66">
        <f>$AG$80</f>
        <v>0</v>
      </c>
      <c r="CB79" s="72" t="s">
        <v>19</v>
      </c>
      <c r="CC79" s="73">
        <f>$AJ$80</f>
        <v>0</v>
      </c>
      <c r="CD79" s="74">
        <f>$AL$80</f>
        <v>0</v>
      </c>
      <c r="CE79" s="59"/>
      <c r="CF79" s="59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</row>
    <row r="80" spans="16:110" ht="12.75">
      <c r="P80" s="177" t="s">
        <v>9</v>
      </c>
      <c r="Q80" s="175"/>
      <c r="R80" s="178" t="str">
        <f>$BY$48</f>
        <v>C1  Batenbrocker RPK</v>
      </c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80"/>
      <c r="AD80" s="191">
        <f>$BZ$48</f>
        <v>0</v>
      </c>
      <c r="AE80" s="192"/>
      <c r="AF80" s="193"/>
      <c r="AG80" s="175">
        <f>$CA$48</f>
        <v>0</v>
      </c>
      <c r="AH80" s="175"/>
      <c r="AI80" s="12" t="s">
        <v>19</v>
      </c>
      <c r="AJ80" s="175">
        <f>$CC$48</f>
        <v>0</v>
      </c>
      <c r="AK80" s="175"/>
      <c r="AL80" s="188">
        <f>$CD$48</f>
        <v>0</v>
      </c>
      <c r="AM80" s="189"/>
      <c r="AN80" s="190"/>
      <c r="BD80" s="50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9"/>
      <c r="BY80" s="59"/>
      <c r="BZ80" s="59"/>
      <c r="CA80" s="59"/>
      <c r="CB80" s="59"/>
      <c r="CC80" s="59"/>
      <c r="CD80" s="59"/>
      <c r="CE80" s="59"/>
      <c r="CF80" s="59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</row>
    <row r="81" spans="16:110" ht="12.75">
      <c r="P81" s="177" t="s">
        <v>10</v>
      </c>
      <c r="Q81" s="175"/>
      <c r="R81" s="178" t="str">
        <f>$BY$49</f>
        <v>C4  Arminia Klosterhardt</v>
      </c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80"/>
      <c r="AD81" s="191">
        <f>$BZ$49</f>
        <v>0</v>
      </c>
      <c r="AE81" s="192"/>
      <c r="AF81" s="193"/>
      <c r="AG81" s="175">
        <f>$CA$49</f>
        <v>0</v>
      </c>
      <c r="AH81" s="175"/>
      <c r="AI81" s="12" t="s">
        <v>19</v>
      </c>
      <c r="AJ81" s="175">
        <f>$CC$49</f>
        <v>0</v>
      </c>
      <c r="AK81" s="175"/>
      <c r="AL81" s="188">
        <f>$CD$49</f>
        <v>0</v>
      </c>
      <c r="AM81" s="189"/>
      <c r="AN81" s="190"/>
      <c r="BD81" s="50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9"/>
      <c r="BY81" s="71" t="s">
        <v>48</v>
      </c>
      <c r="BZ81" s="62" t="s">
        <v>24</v>
      </c>
      <c r="CA81" s="160" t="s">
        <v>25</v>
      </c>
      <c r="CB81" s="160"/>
      <c r="CC81" s="160"/>
      <c r="CD81" s="72" t="s">
        <v>26</v>
      </c>
      <c r="CE81" s="59"/>
      <c r="CF81" s="59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</row>
    <row r="82" spans="16:110" ht="13.5" thickBot="1">
      <c r="P82" s="268" t="s">
        <v>11</v>
      </c>
      <c r="Q82" s="225"/>
      <c r="R82" s="229" t="str">
        <f>$BY$50</f>
        <v>C3  SG Osterfeld</v>
      </c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1"/>
      <c r="AD82" s="232">
        <f>$BZ$50</f>
        <v>0</v>
      </c>
      <c r="AE82" s="233"/>
      <c r="AF82" s="234"/>
      <c r="AG82" s="225">
        <f>$CA$50</f>
        <v>0</v>
      </c>
      <c r="AH82" s="225"/>
      <c r="AI82" s="13" t="s">
        <v>19</v>
      </c>
      <c r="AJ82" s="225">
        <f>$CC$50</f>
        <v>0</v>
      </c>
      <c r="AK82" s="225"/>
      <c r="AL82" s="235">
        <f>$CD$50</f>
        <v>0</v>
      </c>
      <c r="AM82" s="236"/>
      <c r="AN82" s="237"/>
      <c r="BD82" s="50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9"/>
      <c r="BY82" s="62" t="str">
        <f>$AG$72</f>
        <v>B1   BW Fuhlenbrock</v>
      </c>
      <c r="BZ82" s="68">
        <f>$AS$72</f>
        <v>0</v>
      </c>
      <c r="CA82" s="66">
        <f>$AV$72</f>
        <v>0</v>
      </c>
      <c r="CB82" s="72" t="s">
        <v>19</v>
      </c>
      <c r="CC82" s="73">
        <f>$AY$72</f>
        <v>0</v>
      </c>
      <c r="CD82" s="74">
        <f>$BA$72</f>
        <v>0</v>
      </c>
      <c r="CE82" s="59"/>
      <c r="CF82" s="59"/>
      <c r="CG82" s="58"/>
      <c r="CH82" s="58"/>
      <c r="CI82" s="60">
        <f>IF(ISBLANK($AZ$65),"",IF(AND($BZ$82=$BZ$83,$CD$82=$CD$83,$CA$83=$CA$82),1,0))</f>
      </c>
      <c r="CJ82" s="60">
        <f>IF(ISBLANK($AZ$65),"",IF(AND($BZ$84=$BZ$83,$CD$84=$CD$83,$CA$83=$CA$84),1,0))</f>
      </c>
      <c r="CK82" s="60" t="e">
        <f>SUM(CI82+CJ82)</f>
        <v>#VALUE!</v>
      </c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</row>
    <row r="83" spans="16:110" ht="12.75">
      <c r="P83" s="267"/>
      <c r="Q83" s="267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7"/>
      <c r="AE83" s="267"/>
      <c r="AF83" s="267"/>
      <c r="AG83" s="267"/>
      <c r="AH83" s="267"/>
      <c r="AI83" s="56"/>
      <c r="AJ83" s="267"/>
      <c r="AK83" s="267"/>
      <c r="AL83" s="270"/>
      <c r="AM83" s="270"/>
      <c r="AN83" s="270"/>
      <c r="BD83" s="50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9"/>
      <c r="BY83" s="62" t="str">
        <f>$R$79</f>
        <v>C2  TB Oberhausen</v>
      </c>
      <c r="BZ83" s="68">
        <f>$AD$79</f>
        <v>0</v>
      </c>
      <c r="CA83" s="66">
        <f>$AG$79</f>
        <v>0</v>
      </c>
      <c r="CB83" s="72" t="s">
        <v>19</v>
      </c>
      <c r="CC83" s="73">
        <f>$AJ$79</f>
        <v>0</v>
      </c>
      <c r="CD83" s="74">
        <f>$AL$79</f>
        <v>0</v>
      </c>
      <c r="CE83" s="59"/>
      <c r="CF83" s="59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</row>
    <row r="84" spans="56:110" ht="12.75">
      <c r="BD84" s="5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1"/>
      <c r="BW84" s="61"/>
      <c r="BX84" s="60"/>
      <c r="BY84" s="62" t="str">
        <f>$D$72</f>
        <v>A4  VfR Ebel</v>
      </c>
      <c r="BZ84" s="68">
        <f>$P$72</f>
        <v>0</v>
      </c>
      <c r="CA84" s="66">
        <f>$S$72</f>
        <v>0</v>
      </c>
      <c r="CB84" s="72" t="s">
        <v>19</v>
      </c>
      <c r="CC84" s="73">
        <f>$V$72</f>
        <v>0</v>
      </c>
      <c r="CD84" s="74">
        <f>$X$72</f>
        <v>0</v>
      </c>
      <c r="CE84" s="59"/>
      <c r="CF84" s="59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</row>
    <row r="85" spans="2:110" ht="12.75">
      <c r="B85" s="1" t="s">
        <v>35</v>
      </c>
      <c r="BD85" s="5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1"/>
      <c r="BW85" s="61"/>
      <c r="BX85" s="60"/>
      <c r="BY85" s="60"/>
      <c r="BZ85" s="60"/>
      <c r="CA85" s="60"/>
      <c r="CB85" s="60"/>
      <c r="CC85" s="59"/>
      <c r="CD85" s="59"/>
      <c r="CE85" s="59"/>
      <c r="CF85" s="59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</row>
    <row r="86" spans="56:110" ht="8.25" customHeight="1">
      <c r="BD86" s="5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1"/>
      <c r="BW86" s="61"/>
      <c r="BX86" s="60"/>
      <c r="BY86" s="60"/>
      <c r="BZ86" s="60"/>
      <c r="CA86" s="60"/>
      <c r="CB86" s="60"/>
      <c r="CC86" s="59"/>
      <c r="CD86" s="59"/>
      <c r="CE86" s="59"/>
      <c r="CF86" s="59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</row>
    <row r="87" spans="56:110" ht="6" customHeight="1">
      <c r="BD87" s="5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1"/>
      <c r="BW87" s="61"/>
      <c r="BX87" s="60"/>
      <c r="BY87" s="60"/>
      <c r="BZ87" s="60"/>
      <c r="CA87" s="60"/>
      <c r="CB87" s="60"/>
      <c r="CC87" s="59"/>
      <c r="CD87" s="59"/>
      <c r="CE87" s="59"/>
      <c r="CF87" s="59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</row>
    <row r="88" spans="1:110" ht="15.75">
      <c r="A88" s="2"/>
      <c r="B88" s="2"/>
      <c r="C88" s="2"/>
      <c r="D88" s="2"/>
      <c r="E88" s="2"/>
      <c r="F88" s="2"/>
      <c r="G88" s="6" t="s">
        <v>2</v>
      </c>
      <c r="H88" s="140">
        <v>0.6458333333333334</v>
      </c>
      <c r="I88" s="140"/>
      <c r="J88" s="140"/>
      <c r="K88" s="140"/>
      <c r="L88" s="140"/>
      <c r="M88" s="7" t="s">
        <v>3</v>
      </c>
      <c r="N88" s="2"/>
      <c r="O88" s="2"/>
      <c r="P88" s="2"/>
      <c r="Q88" s="2"/>
      <c r="R88" s="2"/>
      <c r="S88" s="2"/>
      <c r="T88" s="2"/>
      <c r="U88" s="6" t="s">
        <v>4</v>
      </c>
      <c r="V88" s="141">
        <v>1</v>
      </c>
      <c r="W88" s="141"/>
      <c r="X88" s="20" t="s">
        <v>29</v>
      </c>
      <c r="Y88" s="132">
        <v>0.006944444444444444</v>
      </c>
      <c r="Z88" s="132"/>
      <c r="AA88" s="132"/>
      <c r="AB88" s="132"/>
      <c r="AC88" s="132"/>
      <c r="AD88" s="7" t="s">
        <v>5</v>
      </c>
      <c r="AE88" s="2"/>
      <c r="AF88" s="2"/>
      <c r="AG88" s="2"/>
      <c r="AH88" s="2"/>
      <c r="AI88" s="2"/>
      <c r="AJ88" s="2"/>
      <c r="AK88" s="6" t="s">
        <v>6</v>
      </c>
      <c r="AL88" s="132">
        <v>0.001388888888888889</v>
      </c>
      <c r="AM88" s="132"/>
      <c r="AN88" s="132"/>
      <c r="AO88" s="132"/>
      <c r="AP88" s="132"/>
      <c r="AQ88" s="7" t="s">
        <v>5</v>
      </c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55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1"/>
      <c r="BW88" s="61"/>
      <c r="BX88" s="60"/>
      <c r="BY88" s="60"/>
      <c r="BZ88" s="60"/>
      <c r="CA88" s="60"/>
      <c r="CB88" s="60"/>
      <c r="CC88" s="59"/>
      <c r="CD88" s="59"/>
      <c r="CE88" s="59"/>
      <c r="CF88" s="59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</row>
    <row r="89" spans="56:110" ht="6" customHeight="1" thickBot="1">
      <c r="BD89" s="5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1"/>
      <c r="BW89" s="61"/>
      <c r="BX89" s="60"/>
      <c r="BY89" s="60"/>
      <c r="BZ89" s="60"/>
      <c r="CA89" s="60"/>
      <c r="CB89" s="60"/>
      <c r="CC89" s="59"/>
      <c r="CD89" s="59"/>
      <c r="CE89" s="59"/>
      <c r="CF89" s="59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</row>
    <row r="90" spans="2:110" ht="19.5" customHeight="1" thickBot="1">
      <c r="B90" s="137" t="s">
        <v>14</v>
      </c>
      <c r="C90" s="135"/>
      <c r="D90" s="133"/>
      <c r="E90" s="134"/>
      <c r="F90" s="134"/>
      <c r="G90" s="134"/>
      <c r="H90" s="134"/>
      <c r="I90" s="135"/>
      <c r="J90" s="133" t="s">
        <v>17</v>
      </c>
      <c r="K90" s="134"/>
      <c r="L90" s="134"/>
      <c r="M90" s="134"/>
      <c r="N90" s="135"/>
      <c r="O90" s="133" t="s">
        <v>37</v>
      </c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5"/>
      <c r="AW90" s="133" t="s">
        <v>21</v>
      </c>
      <c r="AX90" s="134"/>
      <c r="AY90" s="134"/>
      <c r="AZ90" s="134"/>
      <c r="BA90" s="135"/>
      <c r="BB90" s="133"/>
      <c r="BC90" s="159"/>
      <c r="BD90" s="5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1"/>
      <c r="BW90" s="61"/>
      <c r="BX90" s="60"/>
      <c r="BY90" s="60"/>
      <c r="BZ90" s="60"/>
      <c r="CA90" s="60"/>
      <c r="CB90" s="60"/>
      <c r="CC90" s="59"/>
      <c r="CD90" s="59"/>
      <c r="CE90" s="59"/>
      <c r="CF90" s="59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</row>
    <row r="91" spans="2:110" ht="18" customHeight="1">
      <c r="B91" s="99">
        <v>27</v>
      </c>
      <c r="C91" s="100"/>
      <c r="D91" s="122" t="s">
        <v>36</v>
      </c>
      <c r="E91" s="123"/>
      <c r="F91" s="123"/>
      <c r="G91" s="123"/>
      <c r="H91" s="123"/>
      <c r="I91" s="124"/>
      <c r="J91" s="114">
        <f>$H$88</f>
        <v>0.6458333333333334</v>
      </c>
      <c r="K91" s="115"/>
      <c r="L91" s="115"/>
      <c r="M91" s="115"/>
      <c r="N91" s="116"/>
      <c r="O91" s="138">
        <f>IF(ISBLANK($AZ$65),"",IF(AND($BZ$82=$BZ$83,$CD$82=$CD$83,$CA$83=$CA$82),"ACHTUNG! Mannschaften gleich!",$BY$82))</f>
      </c>
      <c r="P91" s="139">
        <f aca="true" t="shared" si="10" ref="P91:AD91">IF(ISBLANK($AZ$66),"",IF(AND($BZ$74=$BZ$73,$CD$74=$CD$73,$CA$73=$CA$74),1,0))</f>
      </c>
      <c r="Q91" s="139">
        <f t="shared" si="10"/>
      </c>
      <c r="R91" s="139">
        <f t="shared" si="10"/>
      </c>
      <c r="S91" s="139">
        <f t="shared" si="10"/>
      </c>
      <c r="T91" s="139">
        <f t="shared" si="10"/>
      </c>
      <c r="U91" s="139">
        <f t="shared" si="10"/>
      </c>
      <c r="V91" s="139">
        <f t="shared" si="10"/>
      </c>
      <c r="W91" s="139">
        <f t="shared" si="10"/>
      </c>
      <c r="X91" s="139">
        <f t="shared" si="10"/>
      </c>
      <c r="Y91" s="139">
        <f t="shared" si="10"/>
      </c>
      <c r="Z91" s="139">
        <f t="shared" si="10"/>
      </c>
      <c r="AA91" s="139">
        <f t="shared" si="10"/>
      </c>
      <c r="AB91" s="139">
        <f t="shared" si="10"/>
      </c>
      <c r="AC91" s="139">
        <f t="shared" si="10"/>
      </c>
      <c r="AD91" s="139">
        <f t="shared" si="10"/>
      </c>
      <c r="AE91" s="16" t="s">
        <v>20</v>
      </c>
      <c r="AF91" s="107">
        <f>IF(ISBLANK($AZ$65),"",IF($CK$72&gt;0,"ACHTUNG! Mannschaften gleich!",$BY$73))</f>
      </c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8"/>
      <c r="AW91" s="120"/>
      <c r="AX91" s="95"/>
      <c r="AY91" s="95" t="s">
        <v>19</v>
      </c>
      <c r="AZ91" s="95"/>
      <c r="BA91" s="97"/>
      <c r="BB91" s="99"/>
      <c r="BC91" s="100"/>
      <c r="BD91" s="5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1"/>
      <c r="BW91" s="61"/>
      <c r="BX91" s="60"/>
      <c r="BY91" s="60"/>
      <c r="BZ91" s="60"/>
      <c r="CA91" s="60"/>
      <c r="CB91" s="60"/>
      <c r="CC91" s="59"/>
      <c r="CD91" s="59"/>
      <c r="CE91" s="59"/>
      <c r="CF91" s="59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</row>
    <row r="92" spans="2:110" s="15" customFormat="1" ht="12" customHeight="1" thickBot="1">
      <c r="B92" s="101"/>
      <c r="C92" s="102"/>
      <c r="D92" s="125"/>
      <c r="E92" s="126"/>
      <c r="F92" s="126"/>
      <c r="G92" s="126"/>
      <c r="H92" s="126"/>
      <c r="I92" s="127"/>
      <c r="J92" s="117"/>
      <c r="K92" s="118"/>
      <c r="L92" s="118"/>
      <c r="M92" s="118"/>
      <c r="N92" s="119"/>
      <c r="O92" s="103" t="s">
        <v>74</v>
      </c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7"/>
      <c r="AF92" s="104" t="s">
        <v>75</v>
      </c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5"/>
      <c r="AW92" s="121"/>
      <c r="AX92" s="96"/>
      <c r="AY92" s="96"/>
      <c r="AZ92" s="96"/>
      <c r="BA92" s="98"/>
      <c r="BB92" s="101"/>
      <c r="BC92" s="102"/>
      <c r="BD92" s="54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8"/>
      <c r="BW92" s="88"/>
      <c r="BX92" s="87"/>
      <c r="BY92" s="87"/>
      <c r="BZ92" s="87"/>
      <c r="CA92" s="87"/>
      <c r="CB92" s="87"/>
      <c r="CC92" s="89"/>
      <c r="CD92" s="89"/>
      <c r="CE92" s="89"/>
      <c r="CF92" s="89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</row>
    <row r="93" spans="56:110" ht="3.75" customHeight="1" thickBot="1">
      <c r="BD93" s="5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1"/>
      <c r="BW93" s="61"/>
      <c r="BX93" s="60"/>
      <c r="BY93" s="60"/>
      <c r="BZ93" s="60"/>
      <c r="CA93" s="60"/>
      <c r="CB93" s="60"/>
      <c r="CC93" s="59"/>
      <c r="CD93" s="59"/>
      <c r="CE93" s="59"/>
      <c r="CF93" s="59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</row>
    <row r="94" spans="2:110" ht="19.5" customHeight="1" thickBot="1">
      <c r="B94" s="137" t="s">
        <v>14</v>
      </c>
      <c r="C94" s="135"/>
      <c r="D94" s="133"/>
      <c r="E94" s="134"/>
      <c r="F94" s="134"/>
      <c r="G94" s="134"/>
      <c r="H94" s="134"/>
      <c r="I94" s="135"/>
      <c r="J94" s="133" t="s">
        <v>17</v>
      </c>
      <c r="K94" s="134"/>
      <c r="L94" s="134"/>
      <c r="M94" s="134"/>
      <c r="N94" s="135"/>
      <c r="O94" s="133" t="s">
        <v>38</v>
      </c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5"/>
      <c r="AW94" s="133" t="s">
        <v>21</v>
      </c>
      <c r="AX94" s="134"/>
      <c r="AY94" s="134"/>
      <c r="AZ94" s="134"/>
      <c r="BA94" s="135"/>
      <c r="BB94" s="133"/>
      <c r="BC94" s="159"/>
      <c r="BD94" s="5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1"/>
      <c r="BW94" s="61"/>
      <c r="BX94" s="92"/>
      <c r="BY94" s="60"/>
      <c r="BZ94" s="60"/>
      <c r="CA94" s="60"/>
      <c r="CB94" s="60"/>
      <c r="CC94" s="59"/>
      <c r="CD94" s="59"/>
      <c r="CE94" s="59"/>
      <c r="CF94" s="59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</row>
    <row r="95" spans="2:110" ht="18" customHeight="1">
      <c r="B95" s="99">
        <v>28</v>
      </c>
      <c r="C95" s="100"/>
      <c r="D95" s="122" t="s">
        <v>36</v>
      </c>
      <c r="E95" s="123"/>
      <c r="F95" s="123"/>
      <c r="G95" s="123"/>
      <c r="H95" s="123"/>
      <c r="I95" s="124"/>
      <c r="J95" s="114">
        <f>J$91+V$88*Y$88+AL$88</f>
        <v>0.6541666666666667</v>
      </c>
      <c r="K95" s="115"/>
      <c r="L95" s="115"/>
      <c r="M95" s="115"/>
      <c r="N95" s="116"/>
      <c r="O95" s="138">
        <f>IF(ISBLANK($AZ$65),"",IF($CK$82&gt;0,"ACHTUNG! Mannschaften gleich!",$BY$83))</f>
      </c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6" t="s">
        <v>20</v>
      </c>
      <c r="AF95" s="107">
        <f>IF(ISBLANK($AZ$65),"",IF(AND($BZ$73=$BZ$72,$CD$73=$CD$72,$CA$72=$CA$73),"ACHTUNG! Mannschaften gleich!",$BY$72))</f>
      </c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8"/>
      <c r="AW95" s="120"/>
      <c r="AX95" s="95"/>
      <c r="AY95" s="95" t="s">
        <v>19</v>
      </c>
      <c r="AZ95" s="95"/>
      <c r="BA95" s="97"/>
      <c r="BB95" s="99"/>
      <c r="BC95" s="100"/>
      <c r="BD95" s="5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1"/>
      <c r="BW95" s="61"/>
      <c r="BX95" s="60"/>
      <c r="BY95" s="60"/>
      <c r="BZ95" s="60"/>
      <c r="CA95" s="60"/>
      <c r="CB95" s="60"/>
      <c r="CC95" s="59"/>
      <c r="CD95" s="59"/>
      <c r="CE95" s="59"/>
      <c r="CF95" s="59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</row>
    <row r="96" spans="2:110" ht="12" customHeight="1" thickBot="1">
      <c r="B96" s="101"/>
      <c r="C96" s="102"/>
      <c r="D96" s="125"/>
      <c r="E96" s="126"/>
      <c r="F96" s="126"/>
      <c r="G96" s="126"/>
      <c r="H96" s="126"/>
      <c r="I96" s="127"/>
      <c r="J96" s="117"/>
      <c r="K96" s="118"/>
      <c r="L96" s="118"/>
      <c r="M96" s="118"/>
      <c r="N96" s="119"/>
      <c r="O96" s="103" t="s">
        <v>79</v>
      </c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7"/>
      <c r="AF96" s="104" t="s">
        <v>81</v>
      </c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5"/>
      <c r="AW96" s="121"/>
      <c r="AX96" s="96"/>
      <c r="AY96" s="96"/>
      <c r="AZ96" s="96"/>
      <c r="BA96" s="98"/>
      <c r="BB96" s="101"/>
      <c r="BC96" s="102"/>
      <c r="BD96" s="5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1"/>
      <c r="BW96" s="61"/>
      <c r="BX96" s="60"/>
      <c r="BY96" s="60"/>
      <c r="BZ96" s="60"/>
      <c r="CA96" s="60"/>
      <c r="CB96" s="60"/>
      <c r="CC96" s="59"/>
      <c r="CD96" s="59"/>
      <c r="CE96" s="59"/>
      <c r="CF96" s="59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</row>
    <row r="97" spans="56:110" ht="3.75" customHeight="1" thickBot="1">
      <c r="BD97" s="5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1"/>
      <c r="BW97" s="61"/>
      <c r="BX97" s="60"/>
      <c r="BY97" s="60"/>
      <c r="BZ97" s="60"/>
      <c r="CA97" s="60"/>
      <c r="CB97" s="60"/>
      <c r="CC97" s="59"/>
      <c r="CD97" s="59"/>
      <c r="CE97" s="59"/>
      <c r="CF97" s="59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</row>
    <row r="98" spans="2:110" ht="19.5" customHeight="1" thickBot="1">
      <c r="B98" s="137" t="s">
        <v>14</v>
      </c>
      <c r="C98" s="135"/>
      <c r="D98" s="133"/>
      <c r="E98" s="134"/>
      <c r="F98" s="134"/>
      <c r="G98" s="134"/>
      <c r="H98" s="134"/>
      <c r="I98" s="135"/>
      <c r="J98" s="133" t="s">
        <v>17</v>
      </c>
      <c r="K98" s="134"/>
      <c r="L98" s="134"/>
      <c r="M98" s="134"/>
      <c r="N98" s="135"/>
      <c r="O98" s="133" t="s">
        <v>39</v>
      </c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5"/>
      <c r="AW98" s="133" t="s">
        <v>21</v>
      </c>
      <c r="AX98" s="134"/>
      <c r="AY98" s="134"/>
      <c r="AZ98" s="134"/>
      <c r="BA98" s="135"/>
      <c r="BB98" s="133"/>
      <c r="BC98" s="159"/>
      <c r="BD98" s="5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1"/>
      <c r="BW98" s="61"/>
      <c r="BX98" s="60"/>
      <c r="BY98" s="60"/>
      <c r="BZ98" s="60"/>
      <c r="CA98" s="60"/>
      <c r="CB98" s="60"/>
      <c r="CC98" s="59"/>
      <c r="CD98" s="59"/>
      <c r="CE98" s="59"/>
      <c r="CF98" s="59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</row>
    <row r="99" spans="2:110" ht="18" customHeight="1">
      <c r="B99" s="99">
        <v>29</v>
      </c>
      <c r="C99" s="100"/>
      <c r="D99" s="122" t="s">
        <v>36</v>
      </c>
      <c r="E99" s="123"/>
      <c r="F99" s="123"/>
      <c r="G99" s="123"/>
      <c r="H99" s="123"/>
      <c r="I99" s="124"/>
      <c r="J99" s="114">
        <f>J$95+V$88*Y$88+AL$88</f>
        <v>0.6625</v>
      </c>
      <c r="K99" s="115"/>
      <c r="L99" s="115"/>
      <c r="M99" s="115"/>
      <c r="N99" s="116"/>
      <c r="O99" s="138">
        <f>IF(ISBLANK($AZ$65),"",IF(AND($BZ$84=$BZ$83,$CD$84=$CD$83,$CA$83=$CA$84),"ACHTUNG! Mannschaften gleich!",$BY$84))</f>
      </c>
      <c r="P99" s="139">
        <f aca="true" t="shared" si="11" ref="P99:AD99">IF(ISBLANK($AZ$66),"",IF(AND($BZ$74=$BZ$73,$CD$74=$CD$73,$CA$73=$CA$74),1,0))</f>
      </c>
      <c r="Q99" s="139">
        <f t="shared" si="11"/>
      </c>
      <c r="R99" s="139">
        <f t="shared" si="11"/>
      </c>
      <c r="S99" s="139">
        <f t="shared" si="11"/>
      </c>
      <c r="T99" s="139">
        <f t="shared" si="11"/>
      </c>
      <c r="U99" s="139">
        <f t="shared" si="11"/>
      </c>
      <c r="V99" s="139">
        <f t="shared" si="11"/>
      </c>
      <c r="W99" s="139">
        <f t="shared" si="11"/>
      </c>
      <c r="X99" s="139">
        <f t="shared" si="11"/>
      </c>
      <c r="Y99" s="139">
        <f t="shared" si="11"/>
      </c>
      <c r="Z99" s="139">
        <f t="shared" si="11"/>
      </c>
      <c r="AA99" s="139">
        <f t="shared" si="11"/>
      </c>
      <c r="AB99" s="139">
        <f t="shared" si="11"/>
      </c>
      <c r="AC99" s="139">
        <f t="shared" si="11"/>
      </c>
      <c r="AD99" s="139">
        <f t="shared" si="11"/>
      </c>
      <c r="AE99" s="16" t="s">
        <v>20</v>
      </c>
      <c r="AF99" s="107">
        <f>IF(ISBLANK($AZ$65),"",IF(AND($BZ$79=$BZ$78,$CD$79=$CD$78,$CA$78=$CA$79),"ACHTUNG! Mannschaften gleich!",$BY$79))</f>
      </c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8"/>
      <c r="AW99" s="120"/>
      <c r="AX99" s="95"/>
      <c r="AY99" s="95" t="s">
        <v>19</v>
      </c>
      <c r="AZ99" s="95"/>
      <c r="BA99" s="97"/>
      <c r="BB99" s="99"/>
      <c r="BC99" s="100"/>
      <c r="BD99" s="5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1"/>
      <c r="BW99" s="61"/>
      <c r="BX99" s="60"/>
      <c r="BY99" s="60"/>
      <c r="BZ99" s="60"/>
      <c r="CA99" s="60"/>
      <c r="CB99" s="60"/>
      <c r="CC99" s="59"/>
      <c r="CD99" s="59"/>
      <c r="CE99" s="59"/>
      <c r="CF99" s="59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</row>
    <row r="100" spans="2:110" s="15" customFormat="1" ht="12" customHeight="1" thickBot="1">
      <c r="B100" s="101"/>
      <c r="C100" s="102"/>
      <c r="D100" s="125"/>
      <c r="E100" s="126"/>
      <c r="F100" s="126"/>
      <c r="G100" s="126"/>
      <c r="H100" s="126"/>
      <c r="I100" s="127"/>
      <c r="J100" s="117"/>
      <c r="K100" s="118"/>
      <c r="L100" s="118"/>
      <c r="M100" s="118"/>
      <c r="N100" s="119"/>
      <c r="O100" s="103" t="s">
        <v>77</v>
      </c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7"/>
      <c r="AF100" s="104" t="s">
        <v>78</v>
      </c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5"/>
      <c r="AW100" s="121"/>
      <c r="AX100" s="96"/>
      <c r="AY100" s="96"/>
      <c r="AZ100" s="96"/>
      <c r="BA100" s="98"/>
      <c r="BB100" s="101"/>
      <c r="BC100" s="102"/>
      <c r="BD100" s="54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8"/>
      <c r="BW100" s="88"/>
      <c r="BX100" s="87"/>
      <c r="BY100" s="87"/>
      <c r="BZ100" s="87"/>
      <c r="CA100" s="87"/>
      <c r="CB100" s="87"/>
      <c r="CC100" s="89"/>
      <c r="CD100" s="89"/>
      <c r="CE100" s="89"/>
      <c r="CF100" s="89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</row>
    <row r="101" spans="56:110" ht="3.75" customHeight="1" thickBot="1">
      <c r="BD101" s="5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1"/>
      <c r="BW101" s="61"/>
      <c r="BX101" s="60"/>
      <c r="BY101" s="60"/>
      <c r="BZ101" s="60"/>
      <c r="CA101" s="60"/>
      <c r="CB101" s="60"/>
      <c r="CC101" s="59"/>
      <c r="CD101" s="59"/>
      <c r="CE101" s="59"/>
      <c r="CF101" s="59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</row>
    <row r="102" spans="2:110" ht="19.5" customHeight="1" thickBot="1">
      <c r="B102" s="137" t="s">
        <v>14</v>
      </c>
      <c r="C102" s="135"/>
      <c r="D102" s="133"/>
      <c r="E102" s="134"/>
      <c r="F102" s="134"/>
      <c r="G102" s="134"/>
      <c r="H102" s="134"/>
      <c r="I102" s="135"/>
      <c r="J102" s="133" t="s">
        <v>17</v>
      </c>
      <c r="K102" s="134"/>
      <c r="L102" s="134"/>
      <c r="M102" s="134"/>
      <c r="N102" s="135"/>
      <c r="O102" s="133" t="s">
        <v>40</v>
      </c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5"/>
      <c r="AW102" s="133" t="s">
        <v>21</v>
      </c>
      <c r="AX102" s="134"/>
      <c r="AY102" s="134"/>
      <c r="AZ102" s="134"/>
      <c r="BA102" s="135"/>
      <c r="BB102" s="133"/>
      <c r="BC102" s="159"/>
      <c r="BD102" s="5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1"/>
      <c r="BW102" s="61"/>
      <c r="BX102" s="60"/>
      <c r="BY102" s="60"/>
      <c r="BZ102" s="60"/>
      <c r="CA102" s="60"/>
      <c r="CB102" s="60"/>
      <c r="CC102" s="59"/>
      <c r="CD102" s="59"/>
      <c r="CE102" s="59"/>
      <c r="CF102" s="59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</row>
    <row r="103" spans="2:110" ht="18" customHeight="1">
      <c r="B103" s="99">
        <v>30</v>
      </c>
      <c r="C103" s="100"/>
      <c r="D103" s="122" t="s">
        <v>36</v>
      </c>
      <c r="E103" s="123"/>
      <c r="F103" s="123"/>
      <c r="G103" s="123"/>
      <c r="H103" s="123"/>
      <c r="I103" s="124"/>
      <c r="J103" s="114">
        <f>J$99+V$88*Y$88+AL$88</f>
        <v>0.6708333333333333</v>
      </c>
      <c r="K103" s="115"/>
      <c r="L103" s="115"/>
      <c r="M103" s="115"/>
      <c r="N103" s="116"/>
      <c r="O103" s="138">
        <f>IF(ISBLANK($AZ$65),"",IF(AND($BZ$77=$BZ$78,$CD$77=$CD$78,$CA$78=$CA$77),"ACHTUNG! Mannschaften gleich!",$BY$77))</f>
      </c>
      <c r="P103" s="139">
        <f aca="true" t="shared" si="12" ref="P103:AD103">IF(ISBLANK($AZ$66),"",IF(AND($BZ$74=$BZ$73,$CD$74=$CD$73,$CA$73=$CA$74),1,0))</f>
      </c>
      <c r="Q103" s="139">
        <f t="shared" si="12"/>
      </c>
      <c r="R103" s="139">
        <f t="shared" si="12"/>
      </c>
      <c r="S103" s="139">
        <f t="shared" si="12"/>
      </c>
      <c r="T103" s="139">
        <f t="shared" si="12"/>
      </c>
      <c r="U103" s="139">
        <f t="shared" si="12"/>
      </c>
      <c r="V103" s="139">
        <f t="shared" si="12"/>
      </c>
      <c r="W103" s="139">
        <f t="shared" si="12"/>
      </c>
      <c r="X103" s="139">
        <f t="shared" si="12"/>
      </c>
      <c r="Y103" s="139">
        <f t="shared" si="12"/>
      </c>
      <c r="Z103" s="139">
        <f t="shared" si="12"/>
      </c>
      <c r="AA103" s="139">
        <f t="shared" si="12"/>
      </c>
      <c r="AB103" s="139">
        <f t="shared" si="12"/>
      </c>
      <c r="AC103" s="139">
        <f t="shared" si="12"/>
      </c>
      <c r="AD103" s="139">
        <f t="shared" si="12"/>
      </c>
      <c r="AE103" s="16" t="s">
        <v>20</v>
      </c>
      <c r="AF103" s="107">
        <f>IF(ISBLANK($AZ$65),"",IF($CK$77&gt;0,"ACHTUNG! Mannschaften gleich!",$BY$78))</f>
      </c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8"/>
      <c r="AW103" s="120"/>
      <c r="AX103" s="95"/>
      <c r="AY103" s="95" t="s">
        <v>19</v>
      </c>
      <c r="AZ103" s="95"/>
      <c r="BA103" s="97"/>
      <c r="BB103" s="99"/>
      <c r="BC103" s="100"/>
      <c r="BD103" s="5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1"/>
      <c r="BW103" s="61"/>
      <c r="BX103" s="60"/>
      <c r="BY103" s="60"/>
      <c r="BZ103" s="60"/>
      <c r="CA103" s="60"/>
      <c r="CB103" s="60"/>
      <c r="CC103" s="59"/>
      <c r="CD103" s="59"/>
      <c r="CE103" s="59"/>
      <c r="CF103" s="59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</row>
    <row r="104" spans="2:110" ht="12" customHeight="1" thickBot="1">
      <c r="B104" s="101"/>
      <c r="C104" s="102"/>
      <c r="D104" s="125"/>
      <c r="E104" s="126"/>
      <c r="F104" s="126"/>
      <c r="G104" s="126"/>
      <c r="H104" s="126"/>
      <c r="I104" s="127"/>
      <c r="J104" s="117"/>
      <c r="K104" s="118"/>
      <c r="L104" s="118"/>
      <c r="M104" s="118"/>
      <c r="N104" s="119"/>
      <c r="O104" s="103" t="s">
        <v>76</v>
      </c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7"/>
      <c r="AF104" s="104" t="s">
        <v>80</v>
      </c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5"/>
      <c r="AW104" s="121"/>
      <c r="AX104" s="96"/>
      <c r="AY104" s="96"/>
      <c r="AZ104" s="96"/>
      <c r="BA104" s="98"/>
      <c r="BB104" s="101"/>
      <c r="BC104" s="102"/>
      <c r="BD104" s="5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1"/>
      <c r="BW104" s="61"/>
      <c r="BX104" s="60"/>
      <c r="BY104" s="60"/>
      <c r="BZ104" s="60"/>
      <c r="CA104" s="60"/>
      <c r="CB104" s="60"/>
      <c r="CC104" s="59"/>
      <c r="CD104" s="59"/>
      <c r="CE104" s="59"/>
      <c r="CF104" s="59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</row>
    <row r="105" spans="2:110" ht="12" customHeight="1">
      <c r="B105" s="21"/>
      <c r="C105" s="21"/>
      <c r="D105" s="46"/>
      <c r="E105" s="46"/>
      <c r="F105" s="46"/>
      <c r="G105" s="46"/>
      <c r="H105" s="46"/>
      <c r="I105" s="46"/>
      <c r="J105" s="47"/>
      <c r="K105" s="47"/>
      <c r="L105" s="47"/>
      <c r="M105" s="47"/>
      <c r="N105" s="47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9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24"/>
      <c r="AX105" s="24"/>
      <c r="AY105" s="24"/>
      <c r="AZ105" s="24"/>
      <c r="BA105" s="24"/>
      <c r="BB105" s="21"/>
      <c r="BC105" s="21"/>
      <c r="BD105" s="5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1"/>
      <c r="BW105" s="61"/>
      <c r="BX105" s="60"/>
      <c r="BY105" s="60"/>
      <c r="BZ105" s="60"/>
      <c r="CA105" s="60"/>
      <c r="CB105" s="60"/>
      <c r="CC105" s="59"/>
      <c r="CD105" s="59"/>
      <c r="CE105" s="59"/>
      <c r="CF105" s="59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</row>
    <row r="106" spans="2:110" ht="33">
      <c r="B106" s="154" t="str">
        <f>$A$2</f>
        <v>         Frauen-Hallen-Kreispokal  2013  </v>
      </c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9"/>
      <c r="BE106" s="68"/>
      <c r="BF106" s="70"/>
      <c r="BG106" s="70"/>
      <c r="BH106" s="70"/>
      <c r="BI106" s="62"/>
      <c r="BJ106" s="62"/>
      <c r="BK106" s="75"/>
      <c r="BL106" s="75"/>
      <c r="BM106" s="76"/>
      <c r="BN106" s="77"/>
      <c r="BO106" s="77"/>
      <c r="BP106" s="78"/>
      <c r="BQ106" s="77"/>
      <c r="BR106" s="79"/>
      <c r="BS106" s="62"/>
      <c r="BT106" s="62"/>
      <c r="BU106" s="62"/>
      <c r="BV106" s="68"/>
      <c r="BW106" s="61"/>
      <c r="BX106" s="60"/>
      <c r="BY106" s="60"/>
      <c r="BZ106" s="60"/>
      <c r="CA106" s="60"/>
      <c r="CB106" s="60"/>
      <c r="CC106" s="59"/>
      <c r="CD106" s="59"/>
      <c r="CE106" s="59"/>
      <c r="CF106" s="59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</row>
    <row r="107" spans="2:110" ht="13.5" customHeight="1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19"/>
      <c r="BE107" s="68"/>
      <c r="BF107" s="70"/>
      <c r="BG107" s="70"/>
      <c r="BH107" s="70"/>
      <c r="BI107" s="62"/>
      <c r="BJ107" s="62"/>
      <c r="BK107" s="75"/>
      <c r="BL107" s="75"/>
      <c r="BM107" s="76"/>
      <c r="BN107" s="77"/>
      <c r="BO107" s="77"/>
      <c r="BP107" s="78"/>
      <c r="BQ107" s="77"/>
      <c r="BR107" s="79"/>
      <c r="BS107" s="62"/>
      <c r="BT107" s="62"/>
      <c r="BU107" s="62"/>
      <c r="BV107" s="68"/>
      <c r="BW107" s="61"/>
      <c r="BX107" s="60"/>
      <c r="BY107" s="60"/>
      <c r="BZ107" s="60"/>
      <c r="CA107" s="60"/>
      <c r="CB107" s="60"/>
      <c r="CC107" s="59"/>
      <c r="CD107" s="59"/>
      <c r="CE107" s="59"/>
      <c r="CF107" s="59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</row>
    <row r="108" spans="2:110" ht="12.75">
      <c r="B108" s="1" t="s">
        <v>50</v>
      </c>
      <c r="BD108" s="5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1"/>
      <c r="BW108" s="61"/>
      <c r="BX108" s="60"/>
      <c r="BY108" s="60"/>
      <c r="BZ108" s="60"/>
      <c r="CA108" s="60"/>
      <c r="CB108" s="60"/>
      <c r="CC108" s="59"/>
      <c r="CD108" s="59"/>
      <c r="CE108" s="59"/>
      <c r="CF108" s="59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</row>
    <row r="109" spans="56:110" ht="6" customHeight="1">
      <c r="BD109" s="5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1"/>
      <c r="BW109" s="61"/>
      <c r="BX109" s="60"/>
      <c r="BY109" s="60"/>
      <c r="BZ109" s="60"/>
      <c r="CA109" s="60"/>
      <c r="CB109" s="60"/>
      <c r="CC109" s="59"/>
      <c r="CD109" s="59"/>
      <c r="CE109" s="59"/>
      <c r="CF109" s="59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</row>
    <row r="110" spans="1:110" ht="15.75">
      <c r="A110" s="2"/>
      <c r="B110" s="2"/>
      <c r="C110" s="2"/>
      <c r="D110" s="2"/>
      <c r="E110" s="2"/>
      <c r="F110" s="2"/>
      <c r="G110" s="6" t="s">
        <v>2</v>
      </c>
      <c r="H110" s="140">
        <f>J103+2*($V$88*$Y$88+$AL$88)</f>
        <v>0.6875</v>
      </c>
      <c r="I110" s="140"/>
      <c r="J110" s="140"/>
      <c r="K110" s="140"/>
      <c r="L110" s="140"/>
      <c r="M110" s="7" t="s">
        <v>3</v>
      </c>
      <c r="N110" s="2"/>
      <c r="O110" s="2"/>
      <c r="P110" s="2"/>
      <c r="Q110" s="2"/>
      <c r="R110" s="2"/>
      <c r="S110" s="2"/>
      <c r="T110" s="2"/>
      <c r="U110" s="6" t="s">
        <v>4</v>
      </c>
      <c r="V110" s="141">
        <v>1</v>
      </c>
      <c r="W110" s="141"/>
      <c r="X110" s="20" t="s">
        <v>29</v>
      </c>
      <c r="Y110" s="132">
        <v>0.006944444444444444</v>
      </c>
      <c r="Z110" s="132"/>
      <c r="AA110" s="132"/>
      <c r="AB110" s="132"/>
      <c r="AC110" s="132"/>
      <c r="AD110" s="7" t="s">
        <v>5</v>
      </c>
      <c r="AE110" s="2"/>
      <c r="AF110" s="2"/>
      <c r="AG110" s="2"/>
      <c r="AH110" s="2"/>
      <c r="AI110" s="2"/>
      <c r="AJ110" s="2"/>
      <c r="AK110" s="6" t="s">
        <v>6</v>
      </c>
      <c r="AL110" s="132">
        <v>0.001388888888888889</v>
      </c>
      <c r="AM110" s="132"/>
      <c r="AN110" s="132"/>
      <c r="AO110" s="132"/>
      <c r="AP110" s="132"/>
      <c r="AQ110" s="7" t="s">
        <v>5</v>
      </c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55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1"/>
      <c r="BW110" s="61"/>
      <c r="BX110" s="60"/>
      <c r="BY110" s="60"/>
      <c r="BZ110" s="60"/>
      <c r="CA110" s="60"/>
      <c r="CB110" s="60"/>
      <c r="CC110" s="59"/>
      <c r="CD110" s="59"/>
      <c r="CE110" s="59"/>
      <c r="CF110" s="59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</row>
    <row r="111" spans="56:110" ht="12.75" customHeight="1" thickBot="1">
      <c r="BD111" s="5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1"/>
      <c r="BW111" s="61"/>
      <c r="BX111" s="60"/>
      <c r="BY111" s="60"/>
      <c r="BZ111" s="60"/>
      <c r="CA111" s="60"/>
      <c r="CB111" s="60"/>
      <c r="CC111" s="59"/>
      <c r="CD111" s="59"/>
      <c r="CE111" s="59"/>
      <c r="CF111" s="59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</row>
    <row r="112" spans="2:110" ht="19.5" customHeight="1" thickBot="1">
      <c r="B112" s="136" t="s">
        <v>14</v>
      </c>
      <c r="C112" s="130"/>
      <c r="D112" s="128"/>
      <c r="E112" s="129"/>
      <c r="F112" s="129"/>
      <c r="G112" s="129"/>
      <c r="H112" s="129"/>
      <c r="I112" s="130"/>
      <c r="J112" s="128" t="s">
        <v>17</v>
      </c>
      <c r="K112" s="129"/>
      <c r="L112" s="129"/>
      <c r="M112" s="129"/>
      <c r="N112" s="130"/>
      <c r="O112" s="128" t="s">
        <v>42</v>
      </c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30"/>
      <c r="AW112" s="128" t="s">
        <v>21</v>
      </c>
      <c r="AX112" s="129"/>
      <c r="AY112" s="129"/>
      <c r="AZ112" s="129"/>
      <c r="BA112" s="130"/>
      <c r="BB112" s="128"/>
      <c r="BC112" s="131"/>
      <c r="BD112" s="5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1"/>
      <c r="BW112" s="61"/>
      <c r="BX112" s="60"/>
      <c r="BY112" s="60"/>
      <c r="BZ112" s="60"/>
      <c r="CA112" s="60"/>
      <c r="CB112" s="60"/>
      <c r="CC112" s="59"/>
      <c r="CD112" s="59"/>
      <c r="CE112" s="59"/>
      <c r="CF112" s="59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</row>
    <row r="113" spans="2:110" ht="18" customHeight="1">
      <c r="B113" s="99">
        <v>31</v>
      </c>
      <c r="C113" s="100"/>
      <c r="D113" s="122" t="s">
        <v>41</v>
      </c>
      <c r="E113" s="123"/>
      <c r="F113" s="123"/>
      <c r="G113" s="123"/>
      <c r="H113" s="123"/>
      <c r="I113" s="124"/>
      <c r="J113" s="114">
        <f>H$110</f>
        <v>0.6875</v>
      </c>
      <c r="K113" s="115"/>
      <c r="L113" s="115"/>
      <c r="M113" s="115"/>
      <c r="N113" s="116"/>
      <c r="O113" s="106" t="str">
        <f>IF(ISBLANK($AZ$91)," ",IF($AW$91&gt;$AZ$91,$O$91,IF($AZ$91&gt;$AW$91,$AF$91)))</f>
        <v> </v>
      </c>
      <c r="P113" s="107" t="str">
        <f aca="true" t="shared" si="13" ref="P113:AD113">IF(ISBLANK($AZ$79)," ",IF($AW$79&lt;$AZ$79,$O$79,IF($AZ$79&lt;$AW$79,$AF$79)))</f>
        <v> </v>
      </c>
      <c r="Q113" s="107" t="str">
        <f t="shared" si="13"/>
        <v> </v>
      </c>
      <c r="R113" s="107" t="str">
        <f t="shared" si="13"/>
        <v> </v>
      </c>
      <c r="S113" s="107" t="str">
        <f t="shared" si="13"/>
        <v> </v>
      </c>
      <c r="T113" s="107" t="str">
        <f t="shared" si="13"/>
        <v> </v>
      </c>
      <c r="U113" s="107" t="str">
        <f t="shared" si="13"/>
        <v> </v>
      </c>
      <c r="V113" s="107" t="str">
        <f t="shared" si="13"/>
        <v> </v>
      </c>
      <c r="W113" s="107" t="str">
        <f t="shared" si="13"/>
        <v> </v>
      </c>
      <c r="X113" s="107" t="str">
        <f t="shared" si="13"/>
        <v> </v>
      </c>
      <c r="Y113" s="107" t="str">
        <f t="shared" si="13"/>
        <v> </v>
      </c>
      <c r="Z113" s="107" t="str">
        <f t="shared" si="13"/>
        <v> </v>
      </c>
      <c r="AA113" s="107" t="str">
        <f t="shared" si="13"/>
        <v> </v>
      </c>
      <c r="AB113" s="107" t="str">
        <f t="shared" si="13"/>
        <v> </v>
      </c>
      <c r="AC113" s="107" t="str">
        <f t="shared" si="13"/>
        <v> </v>
      </c>
      <c r="AD113" s="107" t="str">
        <f t="shared" si="13"/>
        <v> </v>
      </c>
      <c r="AE113" s="16" t="s">
        <v>20</v>
      </c>
      <c r="AF113" s="107" t="str">
        <f>IF(ISBLANK($AZ$95)," ",IF($AW$95&gt;$AZ$95,$O$95,IF($AZ$95&gt;$AW$95,$AF$95)))</f>
        <v> </v>
      </c>
      <c r="AG113" s="107" t="str">
        <f aca="true" t="shared" si="14" ref="AG113:AV113">IF(ISBLANK($AZ$79)," ",IF($AW$79&lt;$AZ$79,$O$79,IF($AZ$79&lt;$AW$79,$AF$79)))</f>
        <v> </v>
      </c>
      <c r="AH113" s="107" t="str">
        <f t="shared" si="14"/>
        <v> </v>
      </c>
      <c r="AI113" s="107" t="str">
        <f t="shared" si="14"/>
        <v> </v>
      </c>
      <c r="AJ113" s="107" t="str">
        <f t="shared" si="14"/>
        <v> </v>
      </c>
      <c r="AK113" s="107" t="str">
        <f t="shared" si="14"/>
        <v> </v>
      </c>
      <c r="AL113" s="107" t="str">
        <f t="shared" si="14"/>
        <v> </v>
      </c>
      <c r="AM113" s="107" t="str">
        <f t="shared" si="14"/>
        <v> </v>
      </c>
      <c r="AN113" s="107" t="str">
        <f t="shared" si="14"/>
        <v> </v>
      </c>
      <c r="AO113" s="107" t="str">
        <f t="shared" si="14"/>
        <v> </v>
      </c>
      <c r="AP113" s="107" t="str">
        <f t="shared" si="14"/>
        <v> </v>
      </c>
      <c r="AQ113" s="107" t="str">
        <f t="shared" si="14"/>
        <v> </v>
      </c>
      <c r="AR113" s="107" t="str">
        <f t="shared" si="14"/>
        <v> </v>
      </c>
      <c r="AS113" s="107" t="str">
        <f t="shared" si="14"/>
        <v> </v>
      </c>
      <c r="AT113" s="107" t="str">
        <f t="shared" si="14"/>
        <v> </v>
      </c>
      <c r="AU113" s="107" t="str">
        <f t="shared" si="14"/>
        <v> </v>
      </c>
      <c r="AV113" s="108" t="str">
        <f t="shared" si="14"/>
        <v> </v>
      </c>
      <c r="AW113" s="120"/>
      <c r="AX113" s="95"/>
      <c r="AY113" s="95" t="s">
        <v>19</v>
      </c>
      <c r="AZ113" s="95"/>
      <c r="BA113" s="97"/>
      <c r="BB113" s="99"/>
      <c r="BC113" s="100"/>
      <c r="BD113" s="5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1"/>
      <c r="BW113" s="61"/>
      <c r="BX113" s="60"/>
      <c r="BY113" s="60"/>
      <c r="BZ113" s="60"/>
      <c r="CA113" s="60"/>
      <c r="CB113" s="60"/>
      <c r="CC113" s="59"/>
      <c r="CD113" s="59"/>
      <c r="CE113" s="59"/>
      <c r="CF113" s="59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</row>
    <row r="114" spans="2:110" s="15" customFormat="1" ht="12" customHeight="1" thickBot="1">
      <c r="B114" s="101"/>
      <c r="C114" s="102"/>
      <c r="D114" s="125"/>
      <c r="E114" s="126"/>
      <c r="F114" s="126"/>
      <c r="G114" s="126"/>
      <c r="H114" s="126"/>
      <c r="I114" s="127"/>
      <c r="J114" s="117"/>
      <c r="K114" s="118"/>
      <c r="L114" s="118"/>
      <c r="M114" s="118"/>
      <c r="N114" s="119"/>
      <c r="O114" s="103" t="s">
        <v>52</v>
      </c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7"/>
      <c r="AF114" s="104" t="s">
        <v>53</v>
      </c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5"/>
      <c r="AW114" s="121"/>
      <c r="AX114" s="96"/>
      <c r="AY114" s="96"/>
      <c r="AZ114" s="96"/>
      <c r="BA114" s="98"/>
      <c r="BB114" s="101"/>
      <c r="BC114" s="102"/>
      <c r="BD114" s="54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8"/>
      <c r="BW114" s="88"/>
      <c r="BX114" s="87"/>
      <c r="BY114" s="87"/>
      <c r="BZ114" s="87"/>
      <c r="CA114" s="87"/>
      <c r="CB114" s="87"/>
      <c r="CC114" s="89"/>
      <c r="CD114" s="89"/>
      <c r="CE114" s="89"/>
      <c r="CF114" s="89"/>
      <c r="CG114" s="90"/>
      <c r="CH114" s="90"/>
      <c r="CI114" s="90"/>
      <c r="CJ114" s="90"/>
      <c r="CK114" s="90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0"/>
      <c r="DE114" s="90"/>
      <c r="DF114" s="90"/>
    </row>
    <row r="115" spans="56:110" ht="3.75" customHeight="1" thickBot="1">
      <c r="BD115" s="5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1"/>
      <c r="BW115" s="61"/>
      <c r="BX115" s="60"/>
      <c r="BY115" s="60"/>
      <c r="BZ115" s="60"/>
      <c r="CA115" s="60"/>
      <c r="CB115" s="60"/>
      <c r="CC115" s="59"/>
      <c r="CD115" s="59"/>
      <c r="CE115" s="59"/>
      <c r="CF115" s="59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</row>
    <row r="116" spans="2:110" ht="19.5" customHeight="1" thickBot="1">
      <c r="B116" s="136" t="s">
        <v>14</v>
      </c>
      <c r="C116" s="130"/>
      <c r="D116" s="128"/>
      <c r="E116" s="129"/>
      <c r="F116" s="129"/>
      <c r="G116" s="129"/>
      <c r="H116" s="129"/>
      <c r="I116" s="130"/>
      <c r="J116" s="128" t="s">
        <v>17</v>
      </c>
      <c r="K116" s="129"/>
      <c r="L116" s="129"/>
      <c r="M116" s="129"/>
      <c r="N116" s="130"/>
      <c r="O116" s="128" t="s">
        <v>43</v>
      </c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30"/>
      <c r="AW116" s="128" t="s">
        <v>21</v>
      </c>
      <c r="AX116" s="129"/>
      <c r="AY116" s="129"/>
      <c r="AZ116" s="129"/>
      <c r="BA116" s="130"/>
      <c r="BB116" s="128"/>
      <c r="BC116" s="131"/>
      <c r="BD116" s="5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1"/>
      <c r="BW116" s="61"/>
      <c r="BX116" s="60"/>
      <c r="BY116" s="60"/>
      <c r="BZ116" s="60"/>
      <c r="CA116" s="60"/>
      <c r="CB116" s="60"/>
      <c r="CC116" s="59"/>
      <c r="CD116" s="59"/>
      <c r="CE116" s="59"/>
      <c r="CF116" s="59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</row>
    <row r="117" spans="2:110" ht="18" customHeight="1">
      <c r="B117" s="99">
        <v>32</v>
      </c>
      <c r="C117" s="100"/>
      <c r="D117" s="122" t="s">
        <v>41</v>
      </c>
      <c r="E117" s="123"/>
      <c r="F117" s="123"/>
      <c r="G117" s="123"/>
      <c r="H117" s="123"/>
      <c r="I117" s="124"/>
      <c r="J117" s="114">
        <f>J$113+V$88*Y$88+AL$88</f>
        <v>0.6958333333333333</v>
      </c>
      <c r="K117" s="115"/>
      <c r="L117" s="115"/>
      <c r="M117" s="115"/>
      <c r="N117" s="116"/>
      <c r="O117" s="106" t="str">
        <f>IF(ISBLANK($AZ$99)," ",IF($AW$99&gt;$AZ$99,$O$99,IF($AZ$99&gt;$AW$99,$AF$99)))</f>
        <v> </v>
      </c>
      <c r="P117" s="107" t="str">
        <f aca="true" t="shared" si="15" ref="P117:AD117">IF(ISBLANK($AZ$79)," ",IF($AW$79&lt;$AZ$79,$O$79,IF($AZ$79&lt;$AW$79,$AF$79)))</f>
        <v> </v>
      </c>
      <c r="Q117" s="107" t="str">
        <f t="shared" si="15"/>
        <v> </v>
      </c>
      <c r="R117" s="107" t="str">
        <f t="shared" si="15"/>
        <v> </v>
      </c>
      <c r="S117" s="107" t="str">
        <f t="shared" si="15"/>
        <v> </v>
      </c>
      <c r="T117" s="107" t="str">
        <f t="shared" si="15"/>
        <v> </v>
      </c>
      <c r="U117" s="107" t="str">
        <f t="shared" si="15"/>
        <v> </v>
      </c>
      <c r="V117" s="107" t="str">
        <f t="shared" si="15"/>
        <v> </v>
      </c>
      <c r="W117" s="107" t="str">
        <f t="shared" si="15"/>
        <v> </v>
      </c>
      <c r="X117" s="107" t="str">
        <f t="shared" si="15"/>
        <v> </v>
      </c>
      <c r="Y117" s="107" t="str">
        <f t="shared" si="15"/>
        <v> </v>
      </c>
      <c r="Z117" s="107" t="str">
        <f t="shared" si="15"/>
        <v> </v>
      </c>
      <c r="AA117" s="107" t="str">
        <f t="shared" si="15"/>
        <v> </v>
      </c>
      <c r="AB117" s="107" t="str">
        <f t="shared" si="15"/>
        <v> </v>
      </c>
      <c r="AC117" s="107" t="str">
        <f t="shared" si="15"/>
        <v> </v>
      </c>
      <c r="AD117" s="107" t="str">
        <f t="shared" si="15"/>
        <v> </v>
      </c>
      <c r="AE117" s="16" t="s">
        <v>20</v>
      </c>
      <c r="AF117" s="107" t="str">
        <f>IF(ISBLANK($AZ$103)," ",IF($AW$103&gt;$AZ$103,$O$103,IF($AZ$103&gt;$AW$103,$AF$103)))</f>
        <v> </v>
      </c>
      <c r="AG117" s="107" t="str">
        <f aca="true" t="shared" si="16" ref="AG117:AV117">IF(ISBLANK($AZ$79)," ",IF($AW$79&lt;$AZ$79,$O$79,IF($AZ$79&lt;$AW$79,$AF$79)))</f>
        <v> </v>
      </c>
      <c r="AH117" s="107" t="str">
        <f t="shared" si="16"/>
        <v> </v>
      </c>
      <c r="AI117" s="107" t="str">
        <f t="shared" si="16"/>
        <v> </v>
      </c>
      <c r="AJ117" s="107" t="str">
        <f t="shared" si="16"/>
        <v> </v>
      </c>
      <c r="AK117" s="107" t="str">
        <f t="shared" si="16"/>
        <v> </v>
      </c>
      <c r="AL117" s="107" t="str">
        <f t="shared" si="16"/>
        <v> </v>
      </c>
      <c r="AM117" s="107" t="str">
        <f t="shared" si="16"/>
        <v> </v>
      </c>
      <c r="AN117" s="107" t="str">
        <f t="shared" si="16"/>
        <v> </v>
      </c>
      <c r="AO117" s="107" t="str">
        <f t="shared" si="16"/>
        <v> </v>
      </c>
      <c r="AP117" s="107" t="str">
        <f t="shared" si="16"/>
        <v> </v>
      </c>
      <c r="AQ117" s="107" t="str">
        <f t="shared" si="16"/>
        <v> </v>
      </c>
      <c r="AR117" s="107" t="str">
        <f t="shared" si="16"/>
        <v> </v>
      </c>
      <c r="AS117" s="107" t="str">
        <f t="shared" si="16"/>
        <v> </v>
      </c>
      <c r="AT117" s="107" t="str">
        <f t="shared" si="16"/>
        <v> </v>
      </c>
      <c r="AU117" s="107" t="str">
        <f t="shared" si="16"/>
        <v> </v>
      </c>
      <c r="AV117" s="108" t="str">
        <f t="shared" si="16"/>
        <v> </v>
      </c>
      <c r="AW117" s="120"/>
      <c r="AX117" s="95"/>
      <c r="AY117" s="95" t="s">
        <v>19</v>
      </c>
      <c r="AZ117" s="95"/>
      <c r="BA117" s="97"/>
      <c r="BB117" s="99"/>
      <c r="BC117" s="100"/>
      <c r="BD117" s="5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1"/>
      <c r="BW117" s="61"/>
      <c r="BX117" s="60"/>
      <c r="BY117" s="60"/>
      <c r="BZ117" s="60"/>
      <c r="CA117" s="60"/>
      <c r="CB117" s="60"/>
      <c r="CC117" s="59"/>
      <c r="CD117" s="59"/>
      <c r="CE117" s="59"/>
      <c r="CF117" s="59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</row>
    <row r="118" spans="2:110" ht="12" customHeight="1" thickBot="1">
      <c r="B118" s="101"/>
      <c r="C118" s="102"/>
      <c r="D118" s="125"/>
      <c r="E118" s="126"/>
      <c r="F118" s="126"/>
      <c r="G118" s="126"/>
      <c r="H118" s="126"/>
      <c r="I118" s="127"/>
      <c r="J118" s="117"/>
      <c r="K118" s="118"/>
      <c r="L118" s="118"/>
      <c r="M118" s="118"/>
      <c r="N118" s="119"/>
      <c r="O118" s="103" t="s">
        <v>54</v>
      </c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7"/>
      <c r="AF118" s="104" t="s">
        <v>55</v>
      </c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5"/>
      <c r="AW118" s="121"/>
      <c r="AX118" s="96"/>
      <c r="AY118" s="96"/>
      <c r="AZ118" s="96"/>
      <c r="BA118" s="98"/>
      <c r="BB118" s="101"/>
      <c r="BC118" s="102"/>
      <c r="BD118" s="5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1"/>
      <c r="BW118" s="61"/>
      <c r="BX118" s="60"/>
      <c r="BY118" s="60"/>
      <c r="BZ118" s="60"/>
      <c r="CA118" s="60"/>
      <c r="CB118" s="60"/>
      <c r="CC118" s="59"/>
      <c r="CD118" s="59"/>
      <c r="CE118" s="59"/>
      <c r="CF118" s="59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</row>
    <row r="119" spans="2:110" ht="12" customHeight="1">
      <c r="B119" s="21"/>
      <c r="C119" s="21"/>
      <c r="D119" s="46"/>
      <c r="E119" s="46"/>
      <c r="F119" s="46"/>
      <c r="G119" s="46"/>
      <c r="H119" s="46"/>
      <c r="I119" s="46"/>
      <c r="J119" s="47"/>
      <c r="K119" s="47"/>
      <c r="L119" s="47"/>
      <c r="M119" s="47"/>
      <c r="N119" s="47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9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24"/>
      <c r="AX119" s="24"/>
      <c r="AY119" s="24"/>
      <c r="AZ119" s="24"/>
      <c r="BA119" s="24"/>
      <c r="BB119" s="21"/>
      <c r="BC119" s="21"/>
      <c r="BD119" s="5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1"/>
      <c r="BW119" s="61"/>
      <c r="BX119" s="60"/>
      <c r="BY119" s="60"/>
      <c r="BZ119" s="60"/>
      <c r="CA119" s="60"/>
      <c r="CB119" s="60"/>
      <c r="CC119" s="59"/>
      <c r="CD119" s="59"/>
      <c r="CE119" s="59"/>
      <c r="CF119" s="59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</row>
    <row r="120" spans="2:110" ht="12.75">
      <c r="B120" s="1" t="s">
        <v>51</v>
      </c>
      <c r="BD120" s="5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1"/>
      <c r="BW120" s="61"/>
      <c r="BX120" s="60"/>
      <c r="BY120" s="60"/>
      <c r="BZ120" s="60"/>
      <c r="CA120" s="60"/>
      <c r="CB120" s="60"/>
      <c r="CC120" s="59"/>
      <c r="CD120" s="59"/>
      <c r="CE120" s="59"/>
      <c r="CF120" s="59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</row>
    <row r="121" spans="56:110" ht="6.75" customHeight="1" thickBot="1">
      <c r="BD121" s="5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1"/>
      <c r="BW121" s="61"/>
      <c r="BX121" s="60"/>
      <c r="BY121" s="60"/>
      <c r="BZ121" s="60"/>
      <c r="CA121" s="60"/>
      <c r="CB121" s="60"/>
      <c r="CC121" s="59"/>
      <c r="CD121" s="59"/>
      <c r="CE121" s="59"/>
      <c r="CF121" s="59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</row>
    <row r="122" spans="2:110" ht="19.5" customHeight="1" thickBot="1">
      <c r="B122" s="109" t="s">
        <v>14</v>
      </c>
      <c r="C122" s="110"/>
      <c r="D122" s="111"/>
      <c r="E122" s="112"/>
      <c r="F122" s="112"/>
      <c r="G122" s="112"/>
      <c r="H122" s="112"/>
      <c r="I122" s="110"/>
      <c r="J122" s="111" t="s">
        <v>17</v>
      </c>
      <c r="K122" s="112"/>
      <c r="L122" s="112"/>
      <c r="M122" s="112"/>
      <c r="N122" s="110"/>
      <c r="O122" s="111" t="s">
        <v>44</v>
      </c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0"/>
      <c r="AW122" s="111" t="s">
        <v>21</v>
      </c>
      <c r="AX122" s="112"/>
      <c r="AY122" s="112"/>
      <c r="AZ122" s="112"/>
      <c r="BA122" s="110"/>
      <c r="BB122" s="111"/>
      <c r="BC122" s="113"/>
      <c r="BD122" s="5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1"/>
      <c r="BW122" s="61"/>
      <c r="BX122" s="60"/>
      <c r="BY122" s="60"/>
      <c r="BZ122" s="60"/>
      <c r="CA122" s="60"/>
      <c r="CB122" s="60"/>
      <c r="CC122" s="59"/>
      <c r="CD122" s="59"/>
      <c r="CE122" s="59"/>
      <c r="CF122" s="59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</row>
    <row r="123" spans="2:110" ht="18" customHeight="1">
      <c r="B123" s="99">
        <v>33</v>
      </c>
      <c r="C123" s="100"/>
      <c r="D123" s="122" t="s">
        <v>46</v>
      </c>
      <c r="E123" s="123"/>
      <c r="F123" s="123"/>
      <c r="G123" s="123"/>
      <c r="H123" s="123"/>
      <c r="I123" s="124"/>
      <c r="J123" s="114">
        <f>J$117+2*(V$88*Y$88+AL$88)</f>
        <v>0.7125</v>
      </c>
      <c r="K123" s="115"/>
      <c r="L123" s="115"/>
      <c r="M123" s="115"/>
      <c r="N123" s="116"/>
      <c r="O123" s="106" t="str">
        <f>IF(ISBLANK($AZ$113)," ",IF($AW$113&lt;$AZ$113,$O$113,IF($AZ$113&lt;$AW$113,$AF$113)))</f>
        <v> </v>
      </c>
      <c r="P123" s="107" t="str">
        <f aca="true" t="shared" si="17" ref="P123:AD123">IF(ISBLANK($AZ$79)," ",IF($AW$79&lt;$AZ$79,$O$79,IF($AZ$79&lt;$AW$79,$AF$79)))</f>
        <v> </v>
      </c>
      <c r="Q123" s="107" t="str">
        <f t="shared" si="17"/>
        <v> </v>
      </c>
      <c r="R123" s="107" t="str">
        <f t="shared" si="17"/>
        <v> </v>
      </c>
      <c r="S123" s="107" t="str">
        <f t="shared" si="17"/>
        <v> </v>
      </c>
      <c r="T123" s="107" t="str">
        <f t="shared" si="17"/>
        <v> </v>
      </c>
      <c r="U123" s="107" t="str">
        <f t="shared" si="17"/>
        <v> </v>
      </c>
      <c r="V123" s="107" t="str">
        <f t="shared" si="17"/>
        <v> </v>
      </c>
      <c r="W123" s="107" t="str">
        <f t="shared" si="17"/>
        <v> </v>
      </c>
      <c r="X123" s="107" t="str">
        <f t="shared" si="17"/>
        <v> </v>
      </c>
      <c r="Y123" s="107" t="str">
        <f t="shared" si="17"/>
        <v> </v>
      </c>
      <c r="Z123" s="107" t="str">
        <f t="shared" si="17"/>
        <v> </v>
      </c>
      <c r="AA123" s="107" t="str">
        <f t="shared" si="17"/>
        <v> </v>
      </c>
      <c r="AB123" s="107" t="str">
        <f t="shared" si="17"/>
        <v> </v>
      </c>
      <c r="AC123" s="107" t="str">
        <f t="shared" si="17"/>
        <v> </v>
      </c>
      <c r="AD123" s="107" t="str">
        <f t="shared" si="17"/>
        <v> </v>
      </c>
      <c r="AE123" s="16" t="s">
        <v>20</v>
      </c>
      <c r="AF123" s="107" t="str">
        <f>IF(ISBLANK($AZ$117)," ",IF($AW$117&lt;$AZ$117,$O$117,IF($AZ$117&lt;$AW$117,$AF$117)))</f>
        <v> </v>
      </c>
      <c r="AG123" s="107" t="str">
        <f aca="true" t="shared" si="18" ref="AG123:AV123">IF(ISBLANK($AZ$79)," ",IF($AW$79&lt;$AZ$79,$O$79,IF($AZ$79&lt;$AW$79,$AF$79)))</f>
        <v> </v>
      </c>
      <c r="AH123" s="107" t="str">
        <f t="shared" si="18"/>
        <v> </v>
      </c>
      <c r="AI123" s="107" t="str">
        <f t="shared" si="18"/>
        <v> </v>
      </c>
      <c r="AJ123" s="107" t="str">
        <f t="shared" si="18"/>
        <v> </v>
      </c>
      <c r="AK123" s="107" t="str">
        <f t="shared" si="18"/>
        <v> </v>
      </c>
      <c r="AL123" s="107" t="str">
        <f t="shared" si="18"/>
        <v> </v>
      </c>
      <c r="AM123" s="107" t="str">
        <f t="shared" si="18"/>
        <v> </v>
      </c>
      <c r="AN123" s="107" t="str">
        <f t="shared" si="18"/>
        <v> </v>
      </c>
      <c r="AO123" s="107" t="str">
        <f t="shared" si="18"/>
        <v> </v>
      </c>
      <c r="AP123" s="107" t="str">
        <f t="shared" si="18"/>
        <v> </v>
      </c>
      <c r="AQ123" s="107" t="str">
        <f t="shared" si="18"/>
        <v> </v>
      </c>
      <c r="AR123" s="107" t="str">
        <f t="shared" si="18"/>
        <v> </v>
      </c>
      <c r="AS123" s="107" t="str">
        <f t="shared" si="18"/>
        <v> </v>
      </c>
      <c r="AT123" s="107" t="str">
        <f t="shared" si="18"/>
        <v> </v>
      </c>
      <c r="AU123" s="107" t="str">
        <f t="shared" si="18"/>
        <v> </v>
      </c>
      <c r="AV123" s="108" t="str">
        <f t="shared" si="18"/>
        <v> </v>
      </c>
      <c r="AW123" s="120"/>
      <c r="AX123" s="95"/>
      <c r="AY123" s="95" t="s">
        <v>19</v>
      </c>
      <c r="AZ123" s="95"/>
      <c r="BA123" s="97"/>
      <c r="BB123" s="99"/>
      <c r="BC123" s="100"/>
      <c r="BD123" s="5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1"/>
      <c r="BW123" s="61"/>
      <c r="BX123" s="60"/>
      <c r="BY123" s="60"/>
      <c r="BZ123" s="60"/>
      <c r="CA123" s="60"/>
      <c r="CB123" s="60"/>
      <c r="CC123" s="59"/>
      <c r="CD123" s="59"/>
      <c r="CE123" s="59"/>
      <c r="CF123" s="59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</row>
    <row r="124" spans="2:110" s="15" customFormat="1" ht="12" customHeight="1" thickBot="1">
      <c r="B124" s="101"/>
      <c r="C124" s="102"/>
      <c r="D124" s="125"/>
      <c r="E124" s="126"/>
      <c r="F124" s="126"/>
      <c r="G124" s="126"/>
      <c r="H124" s="126"/>
      <c r="I124" s="127"/>
      <c r="J124" s="117"/>
      <c r="K124" s="118"/>
      <c r="L124" s="118"/>
      <c r="M124" s="118"/>
      <c r="N124" s="119"/>
      <c r="O124" s="103" t="s">
        <v>56</v>
      </c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7"/>
      <c r="AF124" s="104" t="s">
        <v>57</v>
      </c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5"/>
      <c r="AW124" s="121"/>
      <c r="AX124" s="96"/>
      <c r="AY124" s="96"/>
      <c r="AZ124" s="96"/>
      <c r="BA124" s="98"/>
      <c r="BB124" s="101"/>
      <c r="BC124" s="102"/>
      <c r="BD124" s="54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8"/>
      <c r="BW124" s="88"/>
      <c r="BX124" s="87"/>
      <c r="BY124" s="87"/>
      <c r="BZ124" s="87"/>
      <c r="CA124" s="87"/>
      <c r="CB124" s="87"/>
      <c r="CC124" s="89"/>
      <c r="CD124" s="89"/>
      <c r="CE124" s="89"/>
      <c r="CF124" s="89"/>
      <c r="CG124" s="90"/>
      <c r="CH124" s="90"/>
      <c r="CI124" s="90"/>
      <c r="CJ124" s="90"/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90"/>
    </row>
    <row r="125" spans="56:110" ht="3.75" customHeight="1" thickBot="1">
      <c r="BD125" s="5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1"/>
      <c r="BW125" s="61"/>
      <c r="BX125" s="60"/>
      <c r="BY125" s="60"/>
      <c r="BZ125" s="60"/>
      <c r="CA125" s="60"/>
      <c r="CB125" s="60"/>
      <c r="CC125" s="59"/>
      <c r="CD125" s="59"/>
      <c r="CE125" s="59"/>
      <c r="CF125" s="59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</row>
    <row r="126" spans="2:110" ht="19.5" customHeight="1" thickBot="1">
      <c r="B126" s="109" t="s">
        <v>14</v>
      </c>
      <c r="C126" s="110"/>
      <c r="D126" s="111"/>
      <c r="E126" s="112"/>
      <c r="F126" s="112"/>
      <c r="G126" s="112"/>
      <c r="H126" s="112"/>
      <c r="I126" s="110"/>
      <c r="J126" s="111" t="s">
        <v>17</v>
      </c>
      <c r="K126" s="112"/>
      <c r="L126" s="112"/>
      <c r="M126" s="112"/>
      <c r="N126" s="110"/>
      <c r="O126" s="111" t="s">
        <v>45</v>
      </c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0"/>
      <c r="AW126" s="111" t="s">
        <v>21</v>
      </c>
      <c r="AX126" s="112"/>
      <c r="AY126" s="112"/>
      <c r="AZ126" s="112"/>
      <c r="BA126" s="110"/>
      <c r="BB126" s="111"/>
      <c r="BC126" s="113"/>
      <c r="BD126" s="5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1"/>
      <c r="BW126" s="61"/>
      <c r="BX126" s="60"/>
      <c r="BY126" s="60"/>
      <c r="BZ126" s="60"/>
      <c r="CA126" s="60"/>
      <c r="CB126" s="60"/>
      <c r="CC126" s="59"/>
      <c r="CD126" s="59"/>
      <c r="CE126" s="59"/>
      <c r="CF126" s="59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</row>
    <row r="127" spans="2:110" ht="18" customHeight="1">
      <c r="B127" s="99">
        <v>34</v>
      </c>
      <c r="C127" s="100"/>
      <c r="D127" s="122" t="s">
        <v>45</v>
      </c>
      <c r="E127" s="123"/>
      <c r="F127" s="123"/>
      <c r="G127" s="123"/>
      <c r="H127" s="123"/>
      <c r="I127" s="124"/>
      <c r="J127" s="114">
        <f>J$123+V$88*Y$88+AL$88</f>
        <v>0.7208333333333333</v>
      </c>
      <c r="K127" s="115"/>
      <c r="L127" s="115"/>
      <c r="M127" s="115"/>
      <c r="N127" s="116"/>
      <c r="O127" s="106" t="str">
        <f>IF(ISBLANK($AZ$113)," ",IF($AW$113&gt;$AZ$113,$O$113,IF($AZ$113&gt;$AW$113,$AF$113)))</f>
        <v> </v>
      </c>
      <c r="P127" s="107" t="str">
        <f aca="true" t="shared" si="19" ref="P127:AD127">IF(ISBLANK($AZ$79)," ",IF($AW$79&lt;$AZ$79,$O$79,IF($AZ$79&lt;$AW$79,$AF$79)))</f>
        <v> </v>
      </c>
      <c r="Q127" s="107" t="str">
        <f t="shared" si="19"/>
        <v> </v>
      </c>
      <c r="R127" s="107" t="str">
        <f t="shared" si="19"/>
        <v> </v>
      </c>
      <c r="S127" s="107" t="str">
        <f t="shared" si="19"/>
        <v> </v>
      </c>
      <c r="T127" s="107" t="str">
        <f t="shared" si="19"/>
        <v> </v>
      </c>
      <c r="U127" s="107" t="str">
        <f t="shared" si="19"/>
        <v> </v>
      </c>
      <c r="V127" s="107" t="str">
        <f t="shared" si="19"/>
        <v> </v>
      </c>
      <c r="W127" s="107" t="str">
        <f t="shared" si="19"/>
        <v> </v>
      </c>
      <c r="X127" s="107" t="str">
        <f t="shared" si="19"/>
        <v> </v>
      </c>
      <c r="Y127" s="107" t="str">
        <f t="shared" si="19"/>
        <v> </v>
      </c>
      <c r="Z127" s="107" t="str">
        <f t="shared" si="19"/>
        <v> </v>
      </c>
      <c r="AA127" s="107" t="str">
        <f t="shared" si="19"/>
        <v> </v>
      </c>
      <c r="AB127" s="107" t="str">
        <f t="shared" si="19"/>
        <v> </v>
      </c>
      <c r="AC127" s="107" t="str">
        <f t="shared" si="19"/>
        <v> </v>
      </c>
      <c r="AD127" s="107" t="str">
        <f t="shared" si="19"/>
        <v> </v>
      </c>
      <c r="AE127" s="16" t="s">
        <v>20</v>
      </c>
      <c r="AF127" s="107" t="str">
        <f>IF(ISBLANK($AZ$117)," ",IF($AW$117&gt;$AZ$117,$O$117,IF($AZ$117&gt;$AW$117,$AF$117)))</f>
        <v> </v>
      </c>
      <c r="AG127" s="107" t="str">
        <f aca="true" t="shared" si="20" ref="AG127:AV127">IF(ISBLANK($AZ$79)," ",IF($AW$79&lt;$AZ$79,$O$79,IF($AZ$79&lt;$AW$79,$AF$79)))</f>
        <v> </v>
      </c>
      <c r="AH127" s="107" t="str">
        <f t="shared" si="20"/>
        <v> </v>
      </c>
      <c r="AI127" s="107" t="str">
        <f t="shared" si="20"/>
        <v> </v>
      </c>
      <c r="AJ127" s="107" t="str">
        <f t="shared" si="20"/>
        <v> </v>
      </c>
      <c r="AK127" s="107" t="str">
        <f t="shared" si="20"/>
        <v> </v>
      </c>
      <c r="AL127" s="107" t="str">
        <f t="shared" si="20"/>
        <v> </v>
      </c>
      <c r="AM127" s="107" t="str">
        <f t="shared" si="20"/>
        <v> </v>
      </c>
      <c r="AN127" s="107" t="str">
        <f t="shared" si="20"/>
        <v> </v>
      </c>
      <c r="AO127" s="107" t="str">
        <f t="shared" si="20"/>
        <v> </v>
      </c>
      <c r="AP127" s="107" t="str">
        <f t="shared" si="20"/>
        <v> </v>
      </c>
      <c r="AQ127" s="107" t="str">
        <f t="shared" si="20"/>
        <v> </v>
      </c>
      <c r="AR127" s="107" t="str">
        <f t="shared" si="20"/>
        <v> </v>
      </c>
      <c r="AS127" s="107" t="str">
        <f t="shared" si="20"/>
        <v> </v>
      </c>
      <c r="AT127" s="107" t="str">
        <f t="shared" si="20"/>
        <v> </v>
      </c>
      <c r="AU127" s="107" t="str">
        <f t="shared" si="20"/>
        <v> </v>
      </c>
      <c r="AV127" s="108" t="str">
        <f t="shared" si="20"/>
        <v> </v>
      </c>
      <c r="AW127" s="120"/>
      <c r="AX127" s="95"/>
      <c r="AY127" s="95" t="s">
        <v>19</v>
      </c>
      <c r="AZ127" s="95"/>
      <c r="BA127" s="97"/>
      <c r="BB127" s="99"/>
      <c r="BC127" s="100"/>
      <c r="BD127" s="5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1"/>
      <c r="BW127" s="61"/>
      <c r="BX127" s="60"/>
      <c r="BY127" s="60"/>
      <c r="BZ127" s="60"/>
      <c r="CA127" s="60"/>
      <c r="CB127" s="60"/>
      <c r="CC127" s="59"/>
      <c r="CD127" s="59"/>
      <c r="CE127" s="59"/>
      <c r="CF127" s="59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</row>
    <row r="128" spans="2:95" ht="12" customHeight="1" thickBot="1">
      <c r="B128" s="101"/>
      <c r="C128" s="102"/>
      <c r="D128" s="125"/>
      <c r="E128" s="126"/>
      <c r="F128" s="126"/>
      <c r="G128" s="126"/>
      <c r="H128" s="126"/>
      <c r="I128" s="127"/>
      <c r="J128" s="117"/>
      <c r="K128" s="118"/>
      <c r="L128" s="118"/>
      <c r="M128" s="118"/>
      <c r="N128" s="119"/>
      <c r="O128" s="103" t="s">
        <v>49</v>
      </c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7"/>
      <c r="AF128" s="104" t="s">
        <v>58</v>
      </c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5"/>
      <c r="AW128" s="121"/>
      <c r="AX128" s="96"/>
      <c r="AY128" s="96"/>
      <c r="AZ128" s="96"/>
      <c r="BA128" s="98"/>
      <c r="BB128" s="101"/>
      <c r="BC128" s="102"/>
      <c r="BD128" s="50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3"/>
      <c r="BW128" s="53"/>
      <c r="BX128" s="52"/>
      <c r="BY128" s="52"/>
      <c r="BZ128" s="52"/>
      <c r="CA128" s="52"/>
      <c r="CB128" s="52"/>
      <c r="CC128" s="51"/>
      <c r="CD128" s="51"/>
      <c r="CE128" s="51"/>
      <c r="CF128" s="51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</row>
    <row r="129" spans="56:95" ht="12.75" customHeight="1">
      <c r="BD129" s="50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3"/>
      <c r="BW129" s="53"/>
      <c r="BX129" s="52"/>
      <c r="BY129" s="52"/>
      <c r="BZ129" s="52"/>
      <c r="CA129" s="52"/>
      <c r="CB129" s="52"/>
      <c r="CC129" s="51"/>
      <c r="CD129" s="51"/>
      <c r="CE129" s="51"/>
      <c r="CF129" s="51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</row>
    <row r="130" spans="2:116" ht="12.75">
      <c r="B130" s="1" t="s">
        <v>34</v>
      </c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3"/>
      <c r="BW130" s="53"/>
      <c r="BX130" s="53"/>
      <c r="BY130" s="53"/>
      <c r="BZ130" s="53"/>
      <c r="CA130" s="53"/>
      <c r="CB130" s="53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DD130" s="30"/>
      <c r="DE130" s="30"/>
      <c r="DF130" s="30"/>
      <c r="DG130" s="30"/>
      <c r="DH130" s="30"/>
      <c r="DI130" s="30"/>
      <c r="DJ130" s="30"/>
      <c r="DK130" s="30"/>
      <c r="DL130" s="7"/>
    </row>
    <row r="131" spans="56:116" ht="13.5" thickBot="1">
      <c r="BD131" s="50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3"/>
      <c r="BW131" s="53"/>
      <c r="BX131" s="53"/>
      <c r="BY131" s="53"/>
      <c r="BZ131" s="53"/>
      <c r="CA131" s="53"/>
      <c r="CB131" s="53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DD131" s="30"/>
      <c r="DE131" s="30"/>
      <c r="DF131" s="30"/>
      <c r="DG131" s="30"/>
      <c r="DH131" s="30"/>
      <c r="DI131" s="30"/>
      <c r="DJ131" s="30"/>
      <c r="DK131" s="30"/>
      <c r="DL131" s="7"/>
    </row>
    <row r="132" spans="9:116" ht="25.5" customHeight="1">
      <c r="I132" s="155" t="s">
        <v>8</v>
      </c>
      <c r="J132" s="156"/>
      <c r="K132" s="156"/>
      <c r="L132" s="31"/>
      <c r="M132" s="157" t="str">
        <f>IF(ISBLANK($AZ$127)," ",IF($AW$127&gt;$AZ$127,$O$127,IF($AZ$127&gt;$AW$127,$AF$127)))</f>
        <v> </v>
      </c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8"/>
      <c r="BD132" s="50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3"/>
      <c r="BW132" s="53"/>
      <c r="BX132" s="53"/>
      <c r="BY132" s="53"/>
      <c r="BZ132" s="53"/>
      <c r="CA132" s="53"/>
      <c r="CB132" s="53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DD132" s="30"/>
      <c r="DE132" s="30"/>
      <c r="DF132" s="30"/>
      <c r="DG132" s="30"/>
      <c r="DH132" s="30"/>
      <c r="DI132" s="30"/>
      <c r="DJ132" s="30"/>
      <c r="DK132" s="30"/>
      <c r="DL132" s="7"/>
    </row>
    <row r="133" spans="9:116" ht="25.5" customHeight="1">
      <c r="I133" s="142" t="s">
        <v>9</v>
      </c>
      <c r="J133" s="143"/>
      <c r="K133" s="143"/>
      <c r="L133" s="32"/>
      <c r="M133" s="144" t="str">
        <f>IF(ISBLANK($AZ$127)," ",IF($AW$127&lt;$AZ$127,$O$127,IF($AZ$127&lt;$AW$127,$AF$127)))</f>
        <v> </v>
      </c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  <c r="AQ133" s="144"/>
      <c r="AR133" s="144"/>
      <c r="AS133" s="144"/>
      <c r="AT133" s="144"/>
      <c r="AU133" s="144"/>
      <c r="AV133" s="145"/>
      <c r="BD133" s="50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3"/>
      <c r="BW133" s="53"/>
      <c r="BX133" s="53"/>
      <c r="BY133" s="53"/>
      <c r="BZ133" s="53"/>
      <c r="CA133" s="53"/>
      <c r="CB133" s="53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DD133" s="30"/>
      <c r="DE133" s="30"/>
      <c r="DF133" s="30"/>
      <c r="DG133" s="30"/>
      <c r="DH133" s="30"/>
      <c r="DI133" s="30"/>
      <c r="DJ133" s="30"/>
      <c r="DK133" s="30"/>
      <c r="DL133" s="7"/>
    </row>
    <row r="134" spans="9:116" ht="25.5" customHeight="1">
      <c r="I134" s="146" t="s">
        <v>10</v>
      </c>
      <c r="J134" s="147"/>
      <c r="K134" s="147"/>
      <c r="L134" s="33"/>
      <c r="M134" s="148" t="str">
        <f>IF(ISBLANK($AZ$123)," ",IF($AW$123&gt;$AZ$123,$O$123,IF($AZ$123&gt;$AW$123,$AF$123)))</f>
        <v> </v>
      </c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9"/>
      <c r="BD134" s="50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3"/>
      <c r="BW134" s="53"/>
      <c r="BX134" s="53"/>
      <c r="BY134" s="53"/>
      <c r="BZ134" s="53"/>
      <c r="CA134" s="53"/>
      <c r="CB134" s="53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DD134" s="30"/>
      <c r="DE134" s="30"/>
      <c r="DF134" s="30"/>
      <c r="DG134" s="30"/>
      <c r="DH134" s="30"/>
      <c r="DI134" s="30"/>
      <c r="DJ134" s="30"/>
      <c r="DK134" s="30"/>
      <c r="DL134" s="7"/>
    </row>
    <row r="135" spans="9:116" ht="25.5" customHeight="1" thickBot="1">
      <c r="I135" s="150" t="s">
        <v>11</v>
      </c>
      <c r="J135" s="151"/>
      <c r="K135" s="151"/>
      <c r="L135" s="34"/>
      <c r="M135" s="152" t="str">
        <f>IF(ISBLANK($AZ$123)," ",IF($AW$123&lt;$AZ$123,$O$123,IF($AZ$123&lt;$AW$123,$AF$123)))</f>
        <v> </v>
      </c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3"/>
      <c r="BD135" s="7"/>
      <c r="BX135" s="36"/>
      <c r="BY135" s="36"/>
      <c r="BZ135" s="36"/>
      <c r="CA135" s="36"/>
      <c r="CB135" s="36"/>
      <c r="CC135" s="30"/>
      <c r="CD135" s="30"/>
      <c r="CE135" s="30"/>
      <c r="CF135" s="30"/>
      <c r="DD135" s="30"/>
      <c r="DE135" s="30"/>
      <c r="DF135" s="30"/>
      <c r="DG135" s="30"/>
      <c r="DH135" s="30"/>
      <c r="DI135" s="30"/>
      <c r="DJ135" s="30"/>
      <c r="DK135" s="30"/>
      <c r="DL135" s="7"/>
    </row>
    <row r="136" spans="56:116" ht="12.75">
      <c r="BD136" s="7"/>
      <c r="BX136" s="36"/>
      <c r="BY136" s="36"/>
      <c r="BZ136" s="36"/>
      <c r="CA136" s="36"/>
      <c r="CB136" s="36"/>
      <c r="CC136" s="30"/>
      <c r="CD136" s="30"/>
      <c r="CE136" s="30"/>
      <c r="CF136" s="30"/>
      <c r="DD136" s="30"/>
      <c r="DE136" s="30"/>
      <c r="DF136" s="30"/>
      <c r="DG136" s="30"/>
      <c r="DH136" s="30"/>
      <c r="DI136" s="30"/>
      <c r="DJ136" s="30"/>
      <c r="DK136" s="30"/>
      <c r="DL136" s="7"/>
    </row>
  </sheetData>
  <sheetProtection/>
  <mergeCells count="604">
    <mergeCell ref="CA39:CC39"/>
    <mergeCell ref="CA46:CC46"/>
    <mergeCell ref="O57:AV57"/>
    <mergeCell ref="AW57:BA57"/>
    <mergeCell ref="BB57:BC57"/>
    <mergeCell ref="BB51:BC51"/>
    <mergeCell ref="O50:AD50"/>
    <mergeCell ref="AF51:AV51"/>
    <mergeCell ref="AW52:AX52"/>
    <mergeCell ref="AZ52:BA52"/>
    <mergeCell ref="B51:C51"/>
    <mergeCell ref="D51:F51"/>
    <mergeCell ref="G51:I51"/>
    <mergeCell ref="O99:AD99"/>
    <mergeCell ref="O95:AD95"/>
    <mergeCell ref="O91:AD91"/>
    <mergeCell ref="O92:AD92"/>
    <mergeCell ref="G57:I57"/>
    <mergeCell ref="J57:N57"/>
    <mergeCell ref="D61:F61"/>
    <mergeCell ref="B35:C35"/>
    <mergeCell ref="D35:F35"/>
    <mergeCell ref="G35:I35"/>
    <mergeCell ref="B36:C36"/>
    <mergeCell ref="B37:C37"/>
    <mergeCell ref="D36:F36"/>
    <mergeCell ref="G36:I36"/>
    <mergeCell ref="BB66:BC66"/>
    <mergeCell ref="O35:AD35"/>
    <mergeCell ref="AF35:AV35"/>
    <mergeCell ref="AW35:AX35"/>
    <mergeCell ref="AF50:AV50"/>
    <mergeCell ref="O66:AD66"/>
    <mergeCell ref="BB50:BC50"/>
    <mergeCell ref="AZ51:BA51"/>
    <mergeCell ref="AF66:AV66"/>
    <mergeCell ref="AW66:AX66"/>
    <mergeCell ref="AZ66:BA66"/>
    <mergeCell ref="BB64:BC64"/>
    <mergeCell ref="B66:C66"/>
    <mergeCell ref="D66:F66"/>
    <mergeCell ref="G66:I66"/>
    <mergeCell ref="J66:N66"/>
    <mergeCell ref="B65:C65"/>
    <mergeCell ref="D65:F65"/>
    <mergeCell ref="G65:I65"/>
    <mergeCell ref="J65:N65"/>
    <mergeCell ref="BB65:BC65"/>
    <mergeCell ref="O64:AD64"/>
    <mergeCell ref="AF64:AV64"/>
    <mergeCell ref="AW64:AX64"/>
    <mergeCell ref="AZ64:BA64"/>
    <mergeCell ref="O65:AD65"/>
    <mergeCell ref="AF65:AV65"/>
    <mergeCell ref="AW65:AX65"/>
    <mergeCell ref="AZ65:BA65"/>
    <mergeCell ref="BB63:BC63"/>
    <mergeCell ref="B64:C64"/>
    <mergeCell ref="D64:F64"/>
    <mergeCell ref="G64:I64"/>
    <mergeCell ref="J64:N64"/>
    <mergeCell ref="B63:C63"/>
    <mergeCell ref="D63:F63"/>
    <mergeCell ref="G63:I63"/>
    <mergeCell ref="J63:N63"/>
    <mergeCell ref="BB61:BC61"/>
    <mergeCell ref="B62:C62"/>
    <mergeCell ref="D62:F62"/>
    <mergeCell ref="G62:I62"/>
    <mergeCell ref="J62:N62"/>
    <mergeCell ref="AF62:AV62"/>
    <mergeCell ref="AW62:AX62"/>
    <mergeCell ref="AZ62:BA62"/>
    <mergeCell ref="BB62:BC62"/>
    <mergeCell ref="B61:C61"/>
    <mergeCell ref="G61:I61"/>
    <mergeCell ref="J61:N61"/>
    <mergeCell ref="B60:C60"/>
    <mergeCell ref="D60:F60"/>
    <mergeCell ref="G60:I60"/>
    <mergeCell ref="J60:N60"/>
    <mergeCell ref="B57:C57"/>
    <mergeCell ref="D57:F57"/>
    <mergeCell ref="AE76:AF76"/>
    <mergeCell ref="AL83:AN83"/>
    <mergeCell ref="AW50:AX50"/>
    <mergeCell ref="AZ50:BA50"/>
    <mergeCell ref="B50:C50"/>
    <mergeCell ref="D50:F50"/>
    <mergeCell ref="G50:I50"/>
    <mergeCell ref="J50:N50"/>
    <mergeCell ref="J51:N51"/>
    <mergeCell ref="O51:AD51"/>
    <mergeCell ref="AE71:AR71"/>
    <mergeCell ref="AS71:AU71"/>
    <mergeCell ref="AE72:AF72"/>
    <mergeCell ref="AG72:AR72"/>
    <mergeCell ref="AS72:AU72"/>
    <mergeCell ref="P71:R71"/>
    <mergeCell ref="S71:W71"/>
    <mergeCell ref="X71:Z71"/>
    <mergeCell ref="AG73:AR73"/>
    <mergeCell ref="AS73:AU73"/>
    <mergeCell ref="AL82:AN82"/>
    <mergeCell ref="P83:Q83"/>
    <mergeCell ref="R82:AC82"/>
    <mergeCell ref="AD82:AF82"/>
    <mergeCell ref="AG82:AH82"/>
    <mergeCell ref="P82:Q82"/>
    <mergeCell ref="R83:AC83"/>
    <mergeCell ref="AD83:AF83"/>
    <mergeCell ref="AG83:AH83"/>
    <mergeCell ref="AJ83:AK83"/>
    <mergeCell ref="B52:C52"/>
    <mergeCell ref="D52:F52"/>
    <mergeCell ref="G52:I52"/>
    <mergeCell ref="J52:N52"/>
    <mergeCell ref="AG76:AR76"/>
    <mergeCell ref="AF63:AV63"/>
    <mergeCell ref="AS74:AU74"/>
    <mergeCell ref="AY75:AZ75"/>
    <mergeCell ref="BA75:BC75"/>
    <mergeCell ref="AG75:AR75"/>
    <mergeCell ref="AS75:AU75"/>
    <mergeCell ref="AV75:AW75"/>
    <mergeCell ref="AE75:AF75"/>
    <mergeCell ref="AY76:AZ76"/>
    <mergeCell ref="BA76:BC76"/>
    <mergeCell ref="AM27:AN27"/>
    <mergeCell ref="D75:O75"/>
    <mergeCell ref="P75:R75"/>
    <mergeCell ref="S75:T75"/>
    <mergeCell ref="V75:W75"/>
    <mergeCell ref="O52:AD52"/>
    <mergeCell ref="AF52:AV52"/>
    <mergeCell ref="O63:AD63"/>
    <mergeCell ref="J35:N35"/>
    <mergeCell ref="BB20:BC20"/>
    <mergeCell ref="P26:Q26"/>
    <mergeCell ref="R26:AL26"/>
    <mergeCell ref="AM26:AN26"/>
    <mergeCell ref="AW51:AX51"/>
    <mergeCell ref="BB35:BC35"/>
    <mergeCell ref="AF32:AV32"/>
    <mergeCell ref="BB31:BC31"/>
    <mergeCell ref="AW31:BA31"/>
    <mergeCell ref="AG16:BA16"/>
    <mergeCell ref="BB16:BC16"/>
    <mergeCell ref="AE17:AF17"/>
    <mergeCell ref="AG17:BA17"/>
    <mergeCell ref="BB17:BC17"/>
    <mergeCell ref="CA32:CC32"/>
    <mergeCell ref="R25:AL25"/>
    <mergeCell ref="AE19:AF19"/>
    <mergeCell ref="AG19:BA19"/>
    <mergeCell ref="AM25:AN25"/>
    <mergeCell ref="AV72:AW72"/>
    <mergeCell ref="AY74:AZ74"/>
    <mergeCell ref="BA74:BC74"/>
    <mergeCell ref="BB52:BC52"/>
    <mergeCell ref="AV73:AW73"/>
    <mergeCell ref="AF61:AV61"/>
    <mergeCell ref="AY72:AZ72"/>
    <mergeCell ref="BA72:BC72"/>
    <mergeCell ref="AY73:AZ73"/>
    <mergeCell ref="AE73:AF73"/>
    <mergeCell ref="B90:C90"/>
    <mergeCell ref="Y88:AC88"/>
    <mergeCell ref="V88:W88"/>
    <mergeCell ref="H88:L88"/>
    <mergeCell ref="O90:AV90"/>
    <mergeCell ref="J90:N90"/>
    <mergeCell ref="D90:I90"/>
    <mergeCell ref="AL88:AP88"/>
    <mergeCell ref="B127:C128"/>
    <mergeCell ref="D127:I128"/>
    <mergeCell ref="J127:N128"/>
    <mergeCell ref="AW127:AX128"/>
    <mergeCell ref="B116:C116"/>
    <mergeCell ref="D116:I116"/>
    <mergeCell ref="J116:N116"/>
    <mergeCell ref="O116:AV116"/>
    <mergeCell ref="B123:C124"/>
    <mergeCell ref="D123:I124"/>
    <mergeCell ref="AZ103:BA104"/>
    <mergeCell ref="BB103:BC104"/>
    <mergeCell ref="AF104:AV104"/>
    <mergeCell ref="O114:AD114"/>
    <mergeCell ref="BB113:BC114"/>
    <mergeCell ref="AF114:AV114"/>
    <mergeCell ref="O113:AD113"/>
    <mergeCell ref="AF113:AV113"/>
    <mergeCell ref="AW113:AX114"/>
    <mergeCell ref="Y110:AC110"/>
    <mergeCell ref="CA76:CC76"/>
    <mergeCell ref="CA81:CC81"/>
    <mergeCell ref="J98:N98"/>
    <mergeCell ref="AZ99:BA100"/>
    <mergeCell ref="O100:AD100"/>
    <mergeCell ref="AF100:AV100"/>
    <mergeCell ref="BB99:BC100"/>
    <mergeCell ref="AV76:AW76"/>
    <mergeCell ref="AS76:AU76"/>
    <mergeCell ref="AJ82:AK82"/>
    <mergeCell ref="B75:C75"/>
    <mergeCell ref="X10:AB10"/>
    <mergeCell ref="H10:L10"/>
    <mergeCell ref="A4:AP4"/>
    <mergeCell ref="B19:C19"/>
    <mergeCell ref="D19:X19"/>
    <mergeCell ref="Y19:Z19"/>
    <mergeCell ref="AE15:BC15"/>
    <mergeCell ref="AE16:AF16"/>
    <mergeCell ref="AV74:AW74"/>
    <mergeCell ref="A2:AP3"/>
    <mergeCell ref="U10:V10"/>
    <mergeCell ref="B15:Z15"/>
    <mergeCell ref="M6:T6"/>
    <mergeCell ref="Y6:AF6"/>
    <mergeCell ref="B8:AM8"/>
    <mergeCell ref="U11:V11"/>
    <mergeCell ref="X11:AB11"/>
    <mergeCell ref="B94:C94"/>
    <mergeCell ref="J94:N94"/>
    <mergeCell ref="AY95:AY96"/>
    <mergeCell ref="AZ95:BA96"/>
    <mergeCell ref="B95:C96"/>
    <mergeCell ref="J95:N96"/>
    <mergeCell ref="D94:I94"/>
    <mergeCell ref="AF95:AV95"/>
    <mergeCell ref="D95:I96"/>
    <mergeCell ref="AF92:AV92"/>
    <mergeCell ref="B91:C92"/>
    <mergeCell ref="J91:N92"/>
    <mergeCell ref="BB95:BC96"/>
    <mergeCell ref="O96:AD96"/>
    <mergeCell ref="AF96:AV96"/>
    <mergeCell ref="AW95:AX96"/>
    <mergeCell ref="O94:AV94"/>
    <mergeCell ref="AW94:BA94"/>
    <mergeCell ref="BB94:BC94"/>
    <mergeCell ref="AF58:AV58"/>
    <mergeCell ref="AW58:AX58"/>
    <mergeCell ref="BB37:BC37"/>
    <mergeCell ref="BB90:BC90"/>
    <mergeCell ref="AF91:AV91"/>
    <mergeCell ref="BB91:BC92"/>
    <mergeCell ref="AW91:AX92"/>
    <mergeCell ref="AZ91:BA92"/>
    <mergeCell ref="AY91:AY92"/>
    <mergeCell ref="AW90:BA90"/>
    <mergeCell ref="AW33:AX33"/>
    <mergeCell ref="AZ33:BA33"/>
    <mergeCell ref="O33:AD33"/>
    <mergeCell ref="AF33:AV33"/>
    <mergeCell ref="AZ34:BA34"/>
    <mergeCell ref="BA73:BC73"/>
    <mergeCell ref="BA71:BC71"/>
    <mergeCell ref="AZ36:BA36"/>
    <mergeCell ref="BB36:BC36"/>
    <mergeCell ref="AF37:AV37"/>
    <mergeCell ref="J33:N33"/>
    <mergeCell ref="BB18:BC18"/>
    <mergeCell ref="AG18:BA18"/>
    <mergeCell ref="BB32:BC32"/>
    <mergeCell ref="BB33:BC33"/>
    <mergeCell ref="BB19:BC19"/>
    <mergeCell ref="AE20:AF20"/>
    <mergeCell ref="AG20:BA20"/>
    <mergeCell ref="AW32:AX32"/>
    <mergeCell ref="AZ32:BA32"/>
    <mergeCell ref="B34:C34"/>
    <mergeCell ref="D33:F33"/>
    <mergeCell ref="G33:I33"/>
    <mergeCell ref="D34:F34"/>
    <mergeCell ref="G34:I34"/>
    <mergeCell ref="B33:C33"/>
    <mergeCell ref="B20:C20"/>
    <mergeCell ref="D20:X20"/>
    <mergeCell ref="O32:AD32"/>
    <mergeCell ref="B31:C31"/>
    <mergeCell ref="G31:I31"/>
    <mergeCell ref="D31:F31"/>
    <mergeCell ref="Y20:Z20"/>
    <mergeCell ref="P27:Q27"/>
    <mergeCell ref="R27:AL27"/>
    <mergeCell ref="P25:Q25"/>
    <mergeCell ref="B16:C16"/>
    <mergeCell ref="Y16:Z16"/>
    <mergeCell ref="B17:C17"/>
    <mergeCell ref="D16:X16"/>
    <mergeCell ref="D17:X17"/>
    <mergeCell ref="AE18:AF18"/>
    <mergeCell ref="Y17:Z17"/>
    <mergeCell ref="Y18:Z18"/>
    <mergeCell ref="D18:X18"/>
    <mergeCell ref="B18:C18"/>
    <mergeCell ref="B32:C32"/>
    <mergeCell ref="D32:F32"/>
    <mergeCell ref="G32:I32"/>
    <mergeCell ref="J32:N32"/>
    <mergeCell ref="J31:N31"/>
    <mergeCell ref="O31:AV31"/>
    <mergeCell ref="B38:C38"/>
    <mergeCell ref="B39:C39"/>
    <mergeCell ref="G39:I39"/>
    <mergeCell ref="O38:AD38"/>
    <mergeCell ref="AF38:AV38"/>
    <mergeCell ref="J39:N39"/>
    <mergeCell ref="O39:AD39"/>
    <mergeCell ref="AF39:AV39"/>
    <mergeCell ref="D38:F38"/>
    <mergeCell ref="G38:I38"/>
    <mergeCell ref="B40:C40"/>
    <mergeCell ref="B41:C41"/>
    <mergeCell ref="B49:C49"/>
    <mergeCell ref="B42:C42"/>
    <mergeCell ref="B43:C43"/>
    <mergeCell ref="B44:C44"/>
    <mergeCell ref="B45:C45"/>
    <mergeCell ref="B46:C46"/>
    <mergeCell ref="B47:C47"/>
    <mergeCell ref="B48:C48"/>
    <mergeCell ref="J34:N34"/>
    <mergeCell ref="BB34:BC34"/>
    <mergeCell ref="J36:N36"/>
    <mergeCell ref="O36:AD36"/>
    <mergeCell ref="AF36:AV36"/>
    <mergeCell ref="AW36:AX36"/>
    <mergeCell ref="O34:AD34"/>
    <mergeCell ref="AF34:AV34"/>
    <mergeCell ref="AZ35:BA35"/>
    <mergeCell ref="AW34:AX34"/>
    <mergeCell ref="J38:N38"/>
    <mergeCell ref="D37:F37"/>
    <mergeCell ref="G37:I37"/>
    <mergeCell ref="J37:N37"/>
    <mergeCell ref="O37:AD37"/>
    <mergeCell ref="BB38:BC38"/>
    <mergeCell ref="AW38:AX38"/>
    <mergeCell ref="AZ38:BA38"/>
    <mergeCell ref="AW37:AX37"/>
    <mergeCell ref="AZ37:BA37"/>
    <mergeCell ref="AZ40:BA40"/>
    <mergeCell ref="BB40:BC40"/>
    <mergeCell ref="AW39:AX39"/>
    <mergeCell ref="AZ39:BA39"/>
    <mergeCell ref="BB39:BC39"/>
    <mergeCell ref="AF40:AV40"/>
    <mergeCell ref="AW40:AX40"/>
    <mergeCell ref="AF41:AV41"/>
    <mergeCell ref="AW41:AX41"/>
    <mergeCell ref="D40:F40"/>
    <mergeCell ref="G40:I40"/>
    <mergeCell ref="D41:F41"/>
    <mergeCell ref="G41:I41"/>
    <mergeCell ref="J41:N41"/>
    <mergeCell ref="O41:AD41"/>
    <mergeCell ref="J40:N40"/>
    <mergeCell ref="O40:AD40"/>
    <mergeCell ref="D39:F39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BB45:BC45"/>
    <mergeCell ref="D44:F44"/>
    <mergeCell ref="G44:I44"/>
    <mergeCell ref="J44:N44"/>
    <mergeCell ref="O44:AD44"/>
    <mergeCell ref="AF44:AV44"/>
    <mergeCell ref="AW44:AX44"/>
    <mergeCell ref="AW46:AX46"/>
    <mergeCell ref="AZ44:BA44"/>
    <mergeCell ref="BB44:BC44"/>
    <mergeCell ref="D45:F45"/>
    <mergeCell ref="G45:I45"/>
    <mergeCell ref="J45:N45"/>
    <mergeCell ref="O45:AD45"/>
    <mergeCell ref="AF45:AV45"/>
    <mergeCell ref="AW45:AX45"/>
    <mergeCell ref="AZ45:BA45"/>
    <mergeCell ref="BB46:BC46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D46:F46"/>
    <mergeCell ref="G48:I48"/>
    <mergeCell ref="J48:N48"/>
    <mergeCell ref="O48:AD48"/>
    <mergeCell ref="AF48:AV48"/>
    <mergeCell ref="AW48:AX48"/>
    <mergeCell ref="AZ46:BA46"/>
    <mergeCell ref="G46:I46"/>
    <mergeCell ref="J46:N46"/>
    <mergeCell ref="O46:AD46"/>
    <mergeCell ref="AF46:AV46"/>
    <mergeCell ref="AZ48:BA48"/>
    <mergeCell ref="BB48:BC48"/>
    <mergeCell ref="AW49:AX49"/>
    <mergeCell ref="AZ49:BA49"/>
    <mergeCell ref="BB49:BC49"/>
    <mergeCell ref="D49:F49"/>
    <mergeCell ref="G49:I49"/>
    <mergeCell ref="J49:N49"/>
    <mergeCell ref="O49:AD49"/>
    <mergeCell ref="D48:F48"/>
    <mergeCell ref="AF49:AV49"/>
    <mergeCell ref="AV71:AZ71"/>
    <mergeCell ref="AW61:AX61"/>
    <mergeCell ref="AZ61:BA61"/>
    <mergeCell ref="AW63:AX63"/>
    <mergeCell ref="AZ63:BA63"/>
    <mergeCell ref="AZ58:BA58"/>
    <mergeCell ref="B54:BC54"/>
    <mergeCell ref="O60:AD60"/>
    <mergeCell ref="O61:AD61"/>
    <mergeCell ref="O58:AD58"/>
    <mergeCell ref="B76:C76"/>
    <mergeCell ref="D76:O76"/>
    <mergeCell ref="P76:R76"/>
    <mergeCell ref="S76:T76"/>
    <mergeCell ref="P81:Q81"/>
    <mergeCell ref="R81:AC81"/>
    <mergeCell ref="X76:Z76"/>
    <mergeCell ref="V73:W73"/>
    <mergeCell ref="X73:Z73"/>
    <mergeCell ref="S74:T74"/>
    <mergeCell ref="R79:AC79"/>
    <mergeCell ref="P80:Q80"/>
    <mergeCell ref="R80:AC80"/>
    <mergeCell ref="V76:W76"/>
    <mergeCell ref="P78:AC78"/>
    <mergeCell ref="X75:Z75"/>
    <mergeCell ref="V74:W74"/>
    <mergeCell ref="X74:Z74"/>
    <mergeCell ref="D91:I92"/>
    <mergeCell ref="B72:C72"/>
    <mergeCell ref="D72:O72"/>
    <mergeCell ref="P72:R72"/>
    <mergeCell ref="B74:C74"/>
    <mergeCell ref="D74:O74"/>
    <mergeCell ref="P74:R74"/>
    <mergeCell ref="B73:C73"/>
    <mergeCell ref="D73:O73"/>
    <mergeCell ref="P73:R73"/>
    <mergeCell ref="BB58:BC58"/>
    <mergeCell ref="B59:C59"/>
    <mergeCell ref="J58:N58"/>
    <mergeCell ref="B58:C58"/>
    <mergeCell ref="D58:F58"/>
    <mergeCell ref="G58:I58"/>
    <mergeCell ref="D59:F59"/>
    <mergeCell ref="G59:I59"/>
    <mergeCell ref="J59:N59"/>
    <mergeCell ref="O59:AD59"/>
    <mergeCell ref="AJ81:AK81"/>
    <mergeCell ref="AL79:AN79"/>
    <mergeCell ref="P22:AN22"/>
    <mergeCell ref="P23:Q23"/>
    <mergeCell ref="R23:AL23"/>
    <mergeCell ref="AM23:AN23"/>
    <mergeCell ref="P24:Q24"/>
    <mergeCell ref="R24:AL24"/>
    <mergeCell ref="AM24:AN24"/>
    <mergeCell ref="P79:Q79"/>
    <mergeCell ref="AJ79:AK79"/>
    <mergeCell ref="AD79:AF79"/>
    <mergeCell ref="AG79:AH79"/>
    <mergeCell ref="AL81:AN81"/>
    <mergeCell ref="AD80:AF80"/>
    <mergeCell ref="AG80:AH80"/>
    <mergeCell ref="AJ80:AK80"/>
    <mergeCell ref="AL80:AN80"/>
    <mergeCell ref="AD81:AF81"/>
    <mergeCell ref="AG81:AH81"/>
    <mergeCell ref="AD78:AF78"/>
    <mergeCell ref="AG78:AK78"/>
    <mergeCell ref="O62:AD62"/>
    <mergeCell ref="S73:T73"/>
    <mergeCell ref="S72:T72"/>
    <mergeCell ref="V72:W72"/>
    <mergeCell ref="AE74:AF74"/>
    <mergeCell ref="AG74:AR74"/>
    <mergeCell ref="B71:O71"/>
    <mergeCell ref="X72:Z72"/>
    <mergeCell ref="CA71:CC71"/>
    <mergeCell ref="AL78:AN78"/>
    <mergeCell ref="AF59:AV59"/>
    <mergeCell ref="AW59:AX59"/>
    <mergeCell ref="AZ59:BA59"/>
    <mergeCell ref="BB59:BC59"/>
    <mergeCell ref="AF60:AV60"/>
    <mergeCell ref="AW60:AX60"/>
    <mergeCell ref="AZ60:BA60"/>
    <mergeCell ref="BB60:BC60"/>
    <mergeCell ref="I135:K135"/>
    <mergeCell ref="M135:AV135"/>
    <mergeCell ref="B98:C98"/>
    <mergeCell ref="D98:I98"/>
    <mergeCell ref="B106:BC106"/>
    <mergeCell ref="I132:K132"/>
    <mergeCell ref="M132:AV132"/>
    <mergeCell ref="BB98:BC98"/>
    <mergeCell ref="BB102:BC102"/>
    <mergeCell ref="B103:C104"/>
    <mergeCell ref="I133:K133"/>
    <mergeCell ref="M133:AV133"/>
    <mergeCell ref="O102:AV102"/>
    <mergeCell ref="AW102:BA102"/>
    <mergeCell ref="AW103:AX104"/>
    <mergeCell ref="I134:K134"/>
    <mergeCell ref="M134:AV134"/>
    <mergeCell ref="D103:I104"/>
    <mergeCell ref="O104:AD104"/>
    <mergeCell ref="AF103:AV103"/>
    <mergeCell ref="O98:AV98"/>
    <mergeCell ref="B99:C100"/>
    <mergeCell ref="O103:AD103"/>
    <mergeCell ref="H110:L110"/>
    <mergeCell ref="V110:W110"/>
    <mergeCell ref="AW98:BA98"/>
    <mergeCell ref="D99:I100"/>
    <mergeCell ref="AW99:AX100"/>
    <mergeCell ref="AY99:AY100"/>
    <mergeCell ref="AF99:AV99"/>
    <mergeCell ref="D102:I102"/>
    <mergeCell ref="J102:N102"/>
    <mergeCell ref="BB112:BC112"/>
    <mergeCell ref="J99:N100"/>
    <mergeCell ref="J103:N104"/>
    <mergeCell ref="B112:C112"/>
    <mergeCell ref="D112:I112"/>
    <mergeCell ref="J112:N112"/>
    <mergeCell ref="B102:C102"/>
    <mergeCell ref="AY103:AY104"/>
    <mergeCell ref="AL110:AP110"/>
    <mergeCell ref="AW112:BA112"/>
    <mergeCell ref="AY113:AY114"/>
    <mergeCell ref="AZ113:BA114"/>
    <mergeCell ref="O112:AV112"/>
    <mergeCell ref="B117:C118"/>
    <mergeCell ref="D117:I118"/>
    <mergeCell ref="J117:N118"/>
    <mergeCell ref="AF117:AV117"/>
    <mergeCell ref="B113:C114"/>
    <mergeCell ref="D113:I114"/>
    <mergeCell ref="J113:N114"/>
    <mergeCell ref="AW122:BA122"/>
    <mergeCell ref="BB122:BC122"/>
    <mergeCell ref="O117:AD117"/>
    <mergeCell ref="AW116:BA116"/>
    <mergeCell ref="BB116:BC116"/>
    <mergeCell ref="AW117:AX118"/>
    <mergeCell ref="AY117:AY118"/>
    <mergeCell ref="AZ117:BA118"/>
    <mergeCell ref="J123:N124"/>
    <mergeCell ref="BB117:BC118"/>
    <mergeCell ref="O118:AD118"/>
    <mergeCell ref="AF118:AV118"/>
    <mergeCell ref="B122:C122"/>
    <mergeCell ref="D122:I122"/>
    <mergeCell ref="J122:N122"/>
    <mergeCell ref="O122:AV122"/>
    <mergeCell ref="AF123:AV123"/>
    <mergeCell ref="AW123:AX124"/>
    <mergeCell ref="AY123:AY124"/>
    <mergeCell ref="AZ123:BA124"/>
    <mergeCell ref="BB123:BC124"/>
    <mergeCell ref="O124:AD124"/>
    <mergeCell ref="AF124:AV124"/>
    <mergeCell ref="O123:AD123"/>
    <mergeCell ref="B126:C126"/>
    <mergeCell ref="D126:I126"/>
    <mergeCell ref="J126:N126"/>
    <mergeCell ref="O126:AV126"/>
    <mergeCell ref="AW126:BA126"/>
    <mergeCell ref="BB126:BC126"/>
    <mergeCell ref="AY127:AY128"/>
    <mergeCell ref="AZ127:BA128"/>
    <mergeCell ref="BB127:BC128"/>
    <mergeCell ref="O128:AD128"/>
    <mergeCell ref="AF128:AV128"/>
    <mergeCell ref="O127:AD127"/>
    <mergeCell ref="AF127:AV127"/>
  </mergeCells>
  <printOptions/>
  <pageMargins left="0.3937007874015748" right="0.3937007874015748" top="0.3937007874015748" bottom="0.3937007874015748" header="0" footer="0"/>
  <pageSetup horizontalDpi="600" verticalDpi="600" orientation="portrait" paperSize="9" scale="96" r:id="rId2"/>
  <headerFooter alignWithMargins="0">
    <oddFooter xml:space="preserve">&amp;Lwww.kadmo.de&amp;C&amp;F&amp;R&amp;P von &amp;N </oddFooter>
  </headerFooter>
  <rowBreaks count="2" manualBreakCount="2">
    <brk id="53" max="255" man="1"/>
    <brk id="105" max="55" man="1"/>
  </rowBreaks>
  <colBreaks count="1" manualBreakCount="1">
    <brk id="5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Dietmar Siegemund</cp:lastModifiedBy>
  <cp:lastPrinted>2013-11-07T10:36:12Z</cp:lastPrinted>
  <dcterms:created xsi:type="dcterms:W3CDTF">2002-02-21T07:48:38Z</dcterms:created>
  <dcterms:modified xsi:type="dcterms:W3CDTF">2013-11-07T11:32:09Z</dcterms:modified>
  <cp:category/>
  <cp:version/>
  <cp:contentType/>
  <cp:contentStatus/>
</cp:coreProperties>
</file>